
<file path=[Content_Types].xml><?xml version="1.0" encoding="utf-8"?>
<Types xmlns="http://schemas.openxmlformats.org/package/2006/content-types">
  <Default ContentType="application/vnd.openxmlformats-officedocument.vmlDrawing" Extension="vml"/>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8.xml"/>
  <Override ContentType="application/vnd.openxmlformats-officedocument.spreadsheetml.worksheet+xml" PartName="/xl/worksheets/sheet7.xml"/>
  <Override ContentType="application/binary" PartName="/xl/commentsmeta4"/>
  <Override ContentType="application/binary" PartName="/xl/commentsmeta5"/>
  <Override ContentType="application/binary" PartName="/xl/commentsmeta2"/>
  <Override ContentType="application/binary" PartName="/xl/metadata"/>
  <Override ContentType="application/binary" PartName="/xl/commentsmeta3"/>
  <Override ContentType="application/binary" PartName="/xl/commentsmeta0"/>
  <Override ContentType="application/binary" PartName="/xl/commentsmeta1"/>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5.xml"/>
  <Override ContentType="application/vnd.openxmlformats-officedocument.spreadsheetml.comments+xml" PartName="/xl/comments6.xml"/>
  <Override ContentType="application/vnd.openxmlformats-officedocument.spreadsheetml.comments+xml" PartName="/xl/comments1.xml"/>
  <Override ContentType="application/vnd.openxmlformats-officedocument.spreadsheetml.comments+xml" PartName="/xl/comments4.xml"/>
  <Override ContentType="application/vnd.openxmlformats-officedocument.spreadsheetml.comments+xml" PartName="/xl/comments3.xml"/>
  <Override ContentType="application/vnd.openxmlformats-officedocument.spreadsheetml.comments+xml" PartName="/xl/comments2.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hidden" name="Calculations" sheetId="1" r:id="rId4"/>
    <sheet state="visible" name="Instructions" sheetId="2" r:id="rId5"/>
    <sheet state="visible" name="Year 1" sheetId="3" r:id="rId6"/>
    <sheet state="visible" name="Year 2" sheetId="4" r:id="rId7"/>
    <sheet state="visible" name="Year 3" sheetId="5" r:id="rId8"/>
    <sheet state="visible" name="Year 4" sheetId="6" r:id="rId9"/>
    <sheet state="visible" name="Year 5" sheetId="7" r:id="rId10"/>
    <sheet state="visible" name="Summary" sheetId="8" r:id="rId11"/>
  </sheets>
  <definedNames>
    <definedName name="y3.sc">'Year 3'!$A$122</definedName>
    <definedName localSheetId="6" name="Z_69FA5AD2_BEC0_11D4_87EA_00D0B73B459B_.wvu.PrintArea">'Year 5'!$A$1:$AA$169</definedName>
    <definedName name="y2.s">'Year 2'!$A$65</definedName>
    <definedName name="F1.FS.TRS">Calculations!$B$8</definedName>
    <definedName name="ay5t">Summary!$L$3</definedName>
    <definedName name="Sub.Upper">Calculations!$B$34</definedName>
    <definedName name="y4.p.3">'Year 4'!$A$32</definedName>
    <definedName name="y3.s">'Year 3'!$A$72</definedName>
    <definedName name="y4.sup">'Year 4'!$A$114</definedName>
    <definedName name="s.pf.4">Summary!$A$42</definedName>
    <definedName name="y5.p.4">'Year 5'!$A$33</definedName>
    <definedName name="y5.sup">'Year 5'!$A$118</definedName>
    <definedName name="s.sc.3">Summary!$A$88</definedName>
    <definedName name="y5.pp">'Year 5'!$A$123</definedName>
    <definedName name="y4.sc.2">'Year 4'!$A$125</definedName>
    <definedName localSheetId="3" name="Z_26328DD3_8A90_4F5C_9D3D_69AFAC890829_.wvu.PrintArea">'Year 2'!$A$1:$AA$152</definedName>
    <definedName name="Ins.PT.F">Calculations!$C$28</definedName>
    <definedName name="y5.p.3">'Year 5'!$A$32</definedName>
    <definedName name="y3.pc">'Year 3'!$A$133</definedName>
    <definedName localSheetId="3" name="Z_21C5D5F0_6F8C_4887_A251_6BDA6406D07F_.wvu.PrintArea">'Year 2'!$A$1:$AA$152</definedName>
    <definedName name="y3.sup">'Year 3'!$A$110</definedName>
    <definedName name="F2.FS.ORP">Calculations!$B$17</definedName>
    <definedName name="j">'Year 1'!$J$102</definedName>
    <definedName localSheetId="4" name="Z_26328DD3_8A90_4F5C_9D3D_69AFAC890829_.wvu.PrintArea">'Year 3'!$A$1:$AA$159</definedName>
    <definedName name="y2.s.1">'Year 2'!$A$63</definedName>
    <definedName name="s.sf.1">Summary!$A$64</definedName>
    <definedName name="y4.pp">'Year 4'!$A$119</definedName>
    <definedName localSheetId="2" name="Z_69FA5AD2_BEC0_11D4_87EA_00D0B73B459B_.wvu.Cols">'Year 1'!$K:$Z</definedName>
    <definedName name="ay4h">Summary!$F$3</definedName>
    <definedName name="F2.Under">Calculations!$B$21</definedName>
    <definedName name="ay3t">Summary!$J$3</definedName>
    <definedName name="Fringe1End">Calculations!$B$5</definedName>
    <definedName name="y5.sc.3">'Year 5'!$A$130</definedName>
    <definedName localSheetId="2" name="Z_69FA5AD2_BEC0_11D4_87EA_00D0B73B459B_.wvu.PrintArea">'Year 1'!$A$1:$AA$144</definedName>
    <definedName name="y1.tu">'Year 1'!$A$123</definedName>
    <definedName name="s.sf.2">Summary!$A$66</definedName>
    <definedName name="IDC.Off">Calculations!$B$39</definedName>
    <definedName name="y1.sf">'Year 1'!$A$67</definedName>
    <definedName name="y4.s.2">'Year 4'!$A$73</definedName>
    <definedName name="y5.sc.4">'Year 5'!$A$131</definedName>
    <definedName name="y5.s.3">'Year 5'!$A$76</definedName>
    <definedName localSheetId="7" name="Z_B1DAF15E_105E_4C7F_9643_C392DF0FCECF_.wvu.Cols">Summary!$I:$L</definedName>
    <definedName name="y1.e">'Year 1'!$A$86</definedName>
    <definedName localSheetId="7" name="Z_21C5D5F0_6F8C_4887_A251_6BDA6406D07F_.wvu.PrintArea">Summary!$1:$1048576</definedName>
    <definedName name="y4.sc">'Year 4'!$A$127</definedName>
    <definedName name="y4.s">'Year 4'!$A$75</definedName>
    <definedName localSheetId="2" name="Z_26328DD3_8A90_4F5C_9D3D_69AFAC890829_.wvu.Cols">'Year 1'!$K:$Z</definedName>
    <definedName name="y5.s.2">'Year 5'!$A$75</definedName>
    <definedName name="y5.pf.4">'Year 5'!$A$58</definedName>
    <definedName name="y3.s.1">'Year 3'!$A$69</definedName>
    <definedName localSheetId="6" name="Z_21C5D5F0_6F8C_4887_A251_6BDA6406D07F_.wvu.PrintArea">'Year 5'!$A$1:$AA$169</definedName>
    <definedName localSheetId="5" name="Z_69FA5AD2_BEC0_11D4_87EA_00D0B73B459B_.wvu.PrintArea">'Year 4'!$A$1:$AA$164</definedName>
    <definedName name="s.p.5">Summary!$A$23</definedName>
    <definedName name="Ins.F">Calculations!$B$28</definedName>
    <definedName name="y1.sup">'Year 1'!$A$91</definedName>
    <definedName name="Ins.S">Calculations!$B$26</definedName>
    <definedName name="y4.sc.1">'Year 4'!$A$124</definedName>
    <definedName name="F2.Hourly">Calculations!$B$23</definedName>
    <definedName name="s.pf.2">Summary!$A$38</definedName>
    <definedName name="y5.pc">'Year 5'!$A$143</definedName>
    <definedName name="y5.e">'Year 5'!$A$113</definedName>
    <definedName name="y4.sf.3">'Year 4'!$A$90</definedName>
    <definedName name="s.sc.5">Summary!$A$90</definedName>
    <definedName localSheetId="3" name="Z_69FA5AD2_BEC0_11D4_87EA_00D0B73B459B_.wvu.PrintArea">'Year 2'!$A$1:$AA$152</definedName>
    <definedName name="y4.sf">'Year 4'!$A$91</definedName>
    <definedName localSheetId="6" name="Z_26328DD3_8A90_4F5C_9D3D_69AFAC890829_.wvu.PrintArea">'Year 5'!$A$1:$AA$169</definedName>
    <definedName localSheetId="5" name="Z_26328DD3_8A90_4F5C_9D3D_69AFAC890829_.wvu.PrintArea">'Year 4'!$A$1:$AA$164</definedName>
    <definedName name="y5.sf">'Year 5'!$A$95</definedName>
    <definedName name="y2.pc">'Year 2'!$A$124</definedName>
    <definedName localSheetId="5" name="Z_69FA5AD2_BEC0_11D4_87EA_00D0B73B459B_.wvu.Cols">'Year 4'!$K:$Z</definedName>
    <definedName name="ay5h">Summary!$G$3</definedName>
    <definedName name="y4.pc">'Year 4'!$A$138</definedName>
    <definedName name="y5.pf.2">'Year 5'!$A$54</definedName>
    <definedName name="F2.Grad">Calculations!$B$20</definedName>
    <definedName localSheetId="6" name="Z_B1DAF15E_105E_4C7F_9643_C392DF0FCECF_.wvu.Cols">'Year 5'!$K:$Z</definedName>
    <definedName name="y4.e">'Year 4'!$A$109</definedName>
    <definedName name="s.sc.2">Summary!$A$87</definedName>
    <definedName localSheetId="3" name="Z_B1DAF15E_105E_4C7F_9643_C392DF0FCECF_.wvu.Cols">'Year 2'!$K:$Z</definedName>
    <definedName localSheetId="4" name="Z_69FA5AD2_BEC0_11D4_87EA_00D0B73B459B_.wvu.PrintArea">'Year 3'!$A$1:$AA$159</definedName>
    <definedName localSheetId="6" name="Z_26328DD3_8A90_4F5C_9D3D_69AFAC890829_.wvu.Cols">'Year 5'!$K:$Z</definedName>
    <definedName name="F1.Grad">Calculations!$B$10</definedName>
    <definedName name="y4.o">'Year 4'!$A$158</definedName>
    <definedName localSheetId="4" name="Z_26328DD3_8A90_4F5C_9D3D_69AFAC890829_.wvu.Cols">'Year 3'!$K:$Z</definedName>
    <definedName name="IDC.R">Calculations!$B$36</definedName>
    <definedName name="y5.p.1">'Year 5'!$A$25</definedName>
    <definedName name="y3.sc.2">'Year 3'!$A$121</definedName>
    <definedName name="y4.pf.3">'Year 4'!$A$56</definedName>
    <definedName name="IDC.I">Calculations!$B$38</definedName>
    <definedName name="ay3h">Summary!$E$3</definedName>
    <definedName name="y1.sc">'Year 1'!$A$101</definedName>
    <definedName name="s.p.4">Summary!$A$22</definedName>
    <definedName name="y5.sc.2">'Year 5'!$A$129</definedName>
    <definedName name="y3.sc.1">'Year 3'!$A$120</definedName>
    <definedName name="y3.tu">'Year 3'!$A$144</definedName>
    <definedName localSheetId="3" name="Z_69FA5AD2_BEC0_11D4_87EA_00D0B73B459B_.wvu.Cols">'Year 2'!$K:$Z</definedName>
    <definedName localSheetId="7" name="Z_26328DD3_8A90_4F5C_9D3D_69AFAC890829_.wvu.Cols">Summary!$I:$L</definedName>
    <definedName name="Ins.C">Calculations!$B$27</definedName>
    <definedName name="s.s.1">Summary!$A$52</definedName>
    <definedName name="y3.p.1">'Year 3'!$A$25</definedName>
    <definedName name="y4.tu">'Year 4'!$A$149</definedName>
    <definedName name="y4.s.3">'Year 4'!$A$74</definedName>
    <definedName name="y3.o">'Year 3'!$A$153</definedName>
    <definedName localSheetId="3" name="Z_B1DAF15E_105E_4C7F_9643_C392DF0FCECF_.wvu.PrintArea">'Year 2'!$A$1:$AA$152</definedName>
    <definedName name="Ins.PT.S">Calculations!$C$26</definedName>
    <definedName name="s.pf.3">Summary!$A$41</definedName>
    <definedName name="y1.t">'Year 1'!$A$81</definedName>
    <definedName name="y4.p.1">'Year 4'!$A$25</definedName>
    <definedName name="y3.t">'Year 3'!$A$100</definedName>
    <definedName name="s.sf.3">Summary!$A$67</definedName>
    <definedName name="y5.sf.4">'Year 5'!$A$94</definedName>
    <definedName name="s.pf.5">Summary!$A$43</definedName>
    <definedName name="s.sf.5">Summary!$A$69</definedName>
    <definedName name="y3.sf">'Year 3'!$A$87</definedName>
    <definedName name="y1.pp">'Year 1'!$A$96</definedName>
    <definedName name="y4.sf.2">'Year 4'!$A$89</definedName>
    <definedName name="y2.sf">'Year 2'!$A$79</definedName>
    <definedName localSheetId="4" name="Z_21C5D5F0_6F8C_4887_A251_6BDA6406D07F_.wvu.PrintArea">'Year 3'!$A$1:$AA$159</definedName>
    <definedName name="s.s.5">Summary!$A$57</definedName>
    <definedName name="s.pf.1">Summary!$A$34</definedName>
    <definedName name="y5.sc">'Year 5'!$A$132</definedName>
    <definedName name="y2.t">'Year 2'!$A$92</definedName>
    <definedName name="y2.pf">'Year 2'!$A$49</definedName>
    <definedName localSheetId="6" name="Z_69FA5AD2_BEC0_11D4_87EA_00D0B73B459B_.wvu.Cols">'Year 5'!$K:$Z</definedName>
    <definedName name="ay2t">Summary!$I$3</definedName>
    <definedName name="y1.pc">'Year 1'!$A$112</definedName>
    <definedName name="y5.pf.1">'Year 5'!$A$50</definedName>
    <definedName name="Ins.PT.C">Calculations!$C$27</definedName>
    <definedName name="y3.pf">'Year 3'!$A$55</definedName>
    <definedName name="y2.sf.1">'Year 2'!$A$77</definedName>
    <definedName name="y2.pf.1">'Year 2'!$A$45</definedName>
    <definedName name="Fringe2End">Calculations!$B$15</definedName>
    <definedName name="y3.sf.2">'Year 3'!$A$86</definedName>
    <definedName name="y4.pf.1">'Year 4'!$A$49</definedName>
    <definedName name="y4.pf">'Year 4'!$A$57</definedName>
    <definedName name="y3.e">'Year 3'!$A$105</definedName>
    <definedName name="any">'Year 1'!$K$44</definedName>
    <definedName name="y2.sc">'Year 2'!$A$113:$B$113</definedName>
    <definedName name="y4.sc.3">'Year 4'!$A$126</definedName>
    <definedName name="y5.tu">'Year 5'!$A$154</definedName>
    <definedName name="y5.sc.1">'Year 5'!$A$128</definedName>
    <definedName name="y5.pf">'Year 5'!$A$59</definedName>
    <definedName name="s.s.2">Summary!$A$54</definedName>
    <definedName name="y3.s.2">'Year 3'!$A$71</definedName>
    <definedName localSheetId="5" name="Z_21C5D5F0_6F8C_4887_A251_6BDA6406D07F_.wvu.PrintArea">'Year 4'!$A$1:$AA$164</definedName>
    <definedName name="F1.Hourly">Calculations!$B$13</definedName>
    <definedName name="y3.p">'Year 3'!$A$32</definedName>
    <definedName name="y2.p">'Year 2'!$A$29</definedName>
    <definedName localSheetId="4" name="Z_B1DAF15E_105E_4C7F_9643_C392DF0FCECF_.wvu.PrintArea">'Year 3'!$A$1:$AA$159</definedName>
    <definedName name="s.p.2">Summary!$A$18</definedName>
    <definedName name="s.sc.1">Summary!$A$86</definedName>
    <definedName name="y5.p">'Year 5'!$A$34</definedName>
    <definedName name="s.sc.4">Summary!$A$89</definedName>
    <definedName name="s.p.3">Summary!$A$21</definedName>
    <definedName name="y5.sf.1">'Year 5'!$A$90</definedName>
    <definedName localSheetId="4" name="Z_B1DAF15E_105E_4C7F_9643_C392DF0FCECF_.wvu.Cols">'Year 3'!$K:$Z</definedName>
    <definedName name="Ins.E">Calculations!$B$25</definedName>
    <definedName name="y4.t">'Year 4'!$A$104</definedName>
    <definedName localSheetId="2" name="Z_B1DAF15E_105E_4C7F_9643_C392DF0FCECF_.wvu.PrintArea">'Year 1'!$A$1:$AA$144</definedName>
    <definedName name="y1.o">'Year 1'!$A$132</definedName>
    <definedName name="y5.o">'Year 5'!$A$163</definedName>
    <definedName name="y5.pf.3">'Year 5'!$A$57</definedName>
    <definedName localSheetId="5" name="Z_26328DD3_8A90_4F5C_9D3D_69AFAC890829_.wvu.Cols">'Year 4'!$K:$Z</definedName>
    <definedName name="y2.sc.1">'Year 2'!$A$112</definedName>
    <definedName name="s.p.1">Summary!$A$14</definedName>
    <definedName name="y2.pp">'Year 2'!$A$107:$B$107</definedName>
    <definedName name="F1.Under">Calculations!$B$11</definedName>
    <definedName localSheetId="5" name="Z_B1DAF15E_105E_4C7F_9643_C392DF0FCECF_.wvu.Cols">'Year 4'!$K:$Z</definedName>
    <definedName name="y3.sf.1">'Year 3'!$A$84</definedName>
    <definedName localSheetId="7" name="Z_69FA5AD2_BEC0_11D4_87EA_00D0B73B459B_.wvu.Cols">Summary!$I:$L</definedName>
    <definedName name="Living">Calculations!$B$2</definedName>
    <definedName name="y5.s">'Year 5'!$A$78</definedName>
    <definedName name="s.s.4">Summary!$A$56</definedName>
    <definedName localSheetId="2" name="Z_26328DD3_8A90_4F5C_9D3D_69AFAC890829_.wvu.PrintArea">'Year 1'!$A$1:$AA$144</definedName>
    <definedName name="y5.sf.2">'Year 5'!$A$92</definedName>
    <definedName name="y3.pf.1">'Year 3'!$A$48</definedName>
    <definedName localSheetId="7" name="Z_26328DD3_8A90_4F5C_9D3D_69AFAC890829_.wvu.PrintArea">Summary!$1:$1048576</definedName>
    <definedName localSheetId="2" name="Z_B1DAF15E_105E_4C7F_9643_C392DF0FCECF_.wvu.Cols">'Year 1'!$K:$Z</definedName>
    <definedName name="y2.sup">'Year 2'!$A$102</definedName>
    <definedName name="y1.pf">'Year 1'!$A$41</definedName>
    <definedName name="y2.p.1">'Year 2'!$A$25</definedName>
    <definedName localSheetId="6" name="Z_B1DAF15E_105E_4C7F_9643_C392DF0FCECF_.wvu.PrintArea">'Year 5'!$A$1:$AA$169</definedName>
    <definedName name="s.s.3">Summary!$A$55</definedName>
    <definedName name="y5.sf.3">'Year 5'!$A$93</definedName>
    <definedName name="y4.p.2">'Year 4'!$A$29</definedName>
    <definedName localSheetId="5" name="Z_B1DAF15E_105E_4C7F_9643_C392DF0FCECF_.wvu.PrintArea">'Year 4'!$A$1:$AA$164</definedName>
    <definedName name="y5.p.2">'Year 5'!$A$29</definedName>
    <definedName name="y3.p.2">'Year 3'!$A$29</definedName>
    <definedName name="IDC.On">Calculations!$B$37</definedName>
    <definedName name="y5.t">'Year 5'!$A$108</definedName>
    <definedName name="y1.p">'Year 1'!$A$25</definedName>
    <definedName name="F1.FS.ORP">Calculations!$B$7</definedName>
    <definedName name="Long.Amt">Calculations!$B$31</definedName>
    <definedName name="Long.Per">Calculations!$B$32</definedName>
    <definedName name="y4.sf.1">'Year 4'!$A$87</definedName>
    <definedName name="y5.s.1">'Year 5'!$A$73</definedName>
    <definedName localSheetId="4" name="Z_69FA5AD2_BEC0_11D4_87EA_00D0B73B459B_.wvu.Cols">'Year 3'!$K:$Z</definedName>
    <definedName name="y5.s.4">'Year 5'!$A$77</definedName>
    <definedName localSheetId="2" name="Z_21C5D5F0_6F8C_4887_A251_6BDA6406D07F_.wvu.PrintArea">'Year 1'!$A$1:$AA$144</definedName>
    <definedName name="y3.pp">'Year 3'!$A$115</definedName>
    <definedName name="s.sf.4">Summary!$A$68</definedName>
    <definedName name="y4.p">'Year 4'!$A$33</definedName>
    <definedName name="y3.pf.2">'Year 3'!$A$52</definedName>
    <definedName localSheetId="3" name="Z_26328DD3_8A90_4F5C_9D3D_69AFAC890829_.wvu.Cols">'Year 2'!$K:$Z</definedName>
    <definedName name="y1.s">'Year 1'!$A$55</definedName>
    <definedName name="ay4t">Summary!$K$3</definedName>
    <definedName name="y2.tu">'Year 2'!$A$137</definedName>
    <definedName name="y2.e">'Year 2'!$A$97</definedName>
    <definedName name="F2.FS.TRS">Calculations!$B$18</definedName>
    <definedName name="y4.pf.2">'Year 4'!$A$53</definedName>
    <definedName name="y4.s.1">'Year 4'!$A$71</definedName>
    <definedName name="y2.o">'Year 2'!$A$146</definedName>
    <definedName name="Ins.PT.E">Calculations!$C$25</definedName>
    <definedName name="ay2h">Summary!$D$3</definedName>
  </definedNames>
  <calcPr/>
  <extLst>
    <ext uri="GoogleSheetsCustomDataVersion1">
      <go:sheetsCustomData xmlns:go="http://customooxmlschemas.google.com/" r:id="rId12" roundtripDataSignature="AMtx7miU5QenZ2eJ1NZL3v0P6yjZ0hUSQA=="/>
    </ext>
  </extLst>
</workbook>
</file>

<file path=xl/comments1.xml><?xml version="1.0" encoding="utf-8"?>
<comments xmlns:r="http://schemas.openxmlformats.org/officeDocument/2006/relationships" xmlns="http://schemas.openxmlformats.org/spreadsheetml/2006/main">
  <authors>
    <author/>
  </authors>
  <commentList>
    <comment authorId="0" ref="C21">
      <text>
        <t xml:space="preserve">======
ID#AAAAhv5sH2c
    (2022-10-11 14:26:39)
This is an example of a comment and it would tell you something about this cell or its column.</t>
      </text>
    </comment>
  </commentList>
  <extLst>
    <ext uri="GoogleSheetsCustomDataVersion1">
      <go:sheetsCustomData xmlns:go="http://customooxmlschemas.google.com/" r:id="rId1" roundtripDataSignature="AMtx7mgvok05Gf5g8bhqZkK6pz8TxZVtXQ=="/>
    </ext>
  </extLst>
</comments>
</file>

<file path=xl/comments2.xml><?xml version="1.0" encoding="utf-8"?>
<comments xmlns:r="http://schemas.openxmlformats.org/officeDocument/2006/relationships" xmlns="http://schemas.openxmlformats.org/spreadsheetml/2006/main">
  <authors>
    <author/>
  </authors>
  <commentList>
    <comment authorId="0" ref="F74">
      <text>
        <t xml:space="preserve">======
ID#AAAAhv5sH7c
Locations    (2022-10-11 14:26:39)
Domestic travel
 includes,
Canada and Mexico</t>
      </text>
    </comment>
    <comment authorId="0" ref="A84">
      <text>
        <t xml:space="preserve">======
ID#AAAAhv5sH6s
    (2022-10-11 14:26:39)
These items individually are OVER $5,000.</t>
      </text>
    </comment>
    <comment authorId="0" ref="I5">
      <text>
        <t xml:space="preserve">======
ID#AAAAhv5sH58
Month Value    (2022-10-11 14:26:39)
Only whole numbers should be entered for Months</t>
      </text>
    </comment>
    <comment authorId="0" ref="A126">
      <text>
        <t xml:space="preserve">======
ID#AAAAhv5sH54
Other Cost Types    (2022-10-11 14:26:39)
Service agreements, registration fees, lab fees, SRC/CART fees, etc</t>
      </text>
    </comment>
    <comment authorId="0" ref="A89">
      <text>
        <t xml:space="preserve">======
ID#AAAAhv5sH5w
    (2022-10-11 14:26:39)
Only materials</t>
      </text>
    </comment>
    <comment authorId="0" ref="E58">
      <text>
        <t xml:space="preserve">======
ID#AAAAhv5sH5U
Any 50% or greater graduate students who work more than 4.5 months receive insurance.  The insurance choices are    (2022-10-11 14:26:39)
None, Employee, Children, Family, Spouse
Any other students are not eligible for insurance.</t>
      </text>
    </comment>
    <comment authorId="0" ref="E28">
      <text>
        <t xml:space="preserve">======
ID#AAAAhv5sH5M
All faculty, and all staff who work more than 4.5 months receive insurance.  The insurance choices are    (2022-10-11 14:26:39)
None, Employee, Children, Family, Spouse
Hourly employees are not eligible for insurance.</t>
      </text>
    </comment>
    <comment authorId="0" ref="D28">
      <text>
        <t xml:space="preserve">======
ID#AAAAhv5sH5Q
Retirement package    (2022-10-11 14:26:39)
None, ORP, TRS</t>
      </text>
    </comment>
    <comment authorId="0" ref="E45">
      <text>
        <t xml:space="preserve">======
ID#AAAAhv5sH4Y
Possible roles    (2022-10-11 14:26:39)
Clerical,
Programmer,
Research Assistant</t>
      </text>
    </comment>
    <comment authorId="0" ref="D45">
      <text>
        <t xml:space="preserve">======
ID#AAAAhv5sH4g
Student types    (2022-10-11 14:26:39)
Graduate, Undergrad</t>
      </text>
    </comment>
    <comment authorId="0" ref="G28">
      <text>
        <t xml:space="preserve">======
ID#AAAAhv5sH4c
    (2022-10-11 14:26:39)
Please enter using MM-DD-YY format.</t>
      </text>
    </comment>
    <comment authorId="0" ref="A115">
      <text>
        <t xml:space="preserve">======
ID#AAAAhv5sH4E
    (2022-10-11 14:26:39)
:
Graduate Tuition</t>
      </text>
    </comment>
    <comment authorId="0" ref="A93">
      <text>
        <t xml:space="preserve">======
ID#AAAAhv5sH30
    (2022-10-11 14:26:39)
Publication costs include costs for  printing, distribution, promotion, mailing, general handling, and page charges for professional publications (for current research findings)</t>
      </text>
    </comment>
    <comment authorId="0" ref="A88">
      <text>
        <t xml:space="preserve">======
ID#AAAAhv5sH3Y
    (2022-10-11 14:26:39)
Only materials and supplies actually used for the performance of a sponsored agreement may be charged as direct costs</t>
      </text>
    </comment>
    <comment authorId="0" ref="F28">
      <text>
        <t xml:space="preserve">======
ID#AAAAhv5sH3g
    (2022-10-11 14:26:39)
Will another source provide the remaining salary for this individual?
No, Yes</t>
      </text>
    </comment>
    <comment authorId="0" ref="G58">
      <text>
        <t xml:space="preserve">======
ID#AAAAhv5sH3Q
    (2022-10-11 14:26:39)
Please enter using MM-DD-YY format.</t>
      </text>
    </comment>
    <comment authorId="0" ref="F58">
      <text>
        <t xml:space="preserve">======
ID#AAAAhv5sH3I
    (2022-10-11 14:26:39)
Will another source provide the remaining salary for this individual?
No, Yes</t>
      </text>
    </comment>
    <comment authorId="0" ref="A104">
      <text>
        <t xml:space="preserve">======
ID#AAAAhv5sH28
Participant Cost Types    (2022-10-11 14:26:39)
Fellowship, Participant Other,
Scholarship, Subsistence,
Travel,Stipends</t>
      </text>
    </comment>
    <comment authorId="0" ref="E6">
      <text>
        <t xml:space="preserve">======
ID#AAAAhv5sH2Y
Possible roles    (2022-10-11 14:26:39)
PI,
Co-PI,
Senior Personnel,
Research Assistant, Teaching Assistant,
Investigator (NIH)</t>
      </text>
    </comment>
    <comment authorId="0" ref="A74">
      <text>
        <t xml:space="preserve">======
ID#AAAAhv5sH1o
Travel Components    (2022-10-11 14:26:39)
Lodging, Meals, Transportation</t>
      </text>
    </comment>
    <comment authorId="0" ref="H44">
      <text>
        <t xml:space="preserve">======
ID#AAAAhv5sH1w
Month Value    (2022-10-11 14:26:39)
Only whole numbers should be entered for Months</t>
      </text>
    </comment>
    <comment authorId="0" ref="D135">
      <text>
        <t xml:space="preserve">======
ID#AAAAhv5sH00
    (2022-10-11 14:26:39)
If IDC Rates are Agency Restricted,  please provide the location of the documentation explaining the agency's restriction.</t>
      </text>
    </comment>
    <comment authorId="0" ref="A135">
      <text>
        <t xml:space="preserve">======
ID#AAAAhv5sH0g
Indirect Cost Types    (2022-10-11 14:26:39)
Instruction,
On-Campus Other,
Off-Campus,
Research
or if the Sponsor has
specified a maximum
allowable rate enter:
Agency Restricted
and must provide verification to your Grant Officer</t>
      </text>
    </comment>
    <comment authorId="0" ref="H5">
      <text>
        <t xml:space="preserve">======
ID#AAAAhv5sH0c
Month Value    (2022-10-11 14:26:39)
Only whole numbers should be entered for Months</t>
      </text>
    </comment>
    <comment authorId="0" ref="I44">
      <text>
        <t xml:space="preserve">======
ID#AAAAhv5sHzs
Month Value    (2022-10-11 14:26:39)
Only whole numbers should be entered for Months</t>
      </text>
    </comment>
    <comment authorId="0" ref="D6">
      <text>
        <t xml:space="preserve">======
ID#AAAAhv5sHzU
Employee Types    (2022-10-11 14:26:39)
Faculty, 
 Staff</t>
      </text>
    </comment>
  </commentList>
  <extLst>
    <ext uri="GoogleSheetsCustomDataVersion1">
      <go:sheetsCustomData xmlns:go="http://customooxmlschemas.google.com/" r:id="rId1" roundtripDataSignature="AMtx7mid/tK6PLiNfMGe7adRlx2pNEdI0Q=="/>
    </ext>
  </extLst>
</comments>
</file>

<file path=xl/comments3.xml><?xml version="1.0" encoding="utf-8"?>
<comments xmlns:r="http://schemas.openxmlformats.org/officeDocument/2006/relationships" xmlns="http://schemas.openxmlformats.org/spreadsheetml/2006/main">
  <authors>
    <author/>
  </authors>
  <commentList>
    <comment authorId="0" ref="I5">
      <text>
        <t xml:space="preserve">======
ID#AAAAhv5sH7s
Month Value    (2022-10-11 14:26:39)
Only whole numbers should be entered for Months</t>
      </text>
    </comment>
    <comment authorId="0" ref="G32">
      <text>
        <t xml:space="preserve">======
ID#AAAAhv5sH7k
    (2022-10-11 14:26:39)
Please enter using MM-DD-YY format.</t>
      </text>
    </comment>
    <comment authorId="0" ref="I4">
      <text>
        <t xml:space="preserve">======
ID#AAAAhv5sH7Y
abn0001    (2022-10-11 14:26:39)
date budget is worked on</t>
      </text>
    </comment>
    <comment authorId="0" ref="A104">
      <text>
        <t xml:space="preserve">======
ID#AAAAhv5sH7A
    (2022-10-11 14:26:39)
This generally includes the following types of activities: reports, reprints, page charges or other journal costs (except costs for prior or early publication); necessary illustrations; cleanup, documentation, storage and indexing of data and databases; development, documentation and debugging of software; and storage, preservation, documentation, indexing, etc., of physical specimens, collections or fabricated items.</t>
      </text>
    </comment>
    <comment authorId="0" ref="A99">
      <text>
        <t xml:space="preserve">======
ID#AAAAhv5sH60
Travel Components    (2022-10-11 14:26:39)
Curriculum Supplies,
Lab Supplies,
Research Supplies,
Training Supplies</t>
      </text>
    </comment>
    <comment authorId="0" ref="A86">
      <text>
        <t xml:space="preserve">======
ID#AAAAhv5sH64
Travel Components    (2022-10-11 14:26:39)
Lodging, Meals, Transportation</t>
      </text>
    </comment>
    <comment authorId="0" ref="E32">
      <text>
        <t xml:space="preserve">======
ID#AAAAhv5sH6c
All faculty, and all staff who work more than 4.5 months receive insurance.  The insurance choices are    (2022-10-11 14:26:39)
None, Employee, Children, Family, Spouse
Hourly employees are not eligible for insurance.</t>
      </text>
    </comment>
    <comment authorId="0" ref="A100">
      <text>
        <t xml:space="preserve">======
ID#AAAAhv5sH5o
    (2022-10-11 14:26:39)
These items individually are UNDER $5,000.</t>
      </text>
    </comment>
    <comment authorId="0" ref="E68">
      <text>
        <t xml:space="preserve">======
ID#AAAAhv5sH5c
Any 50% or greater graduate students who work more than 4.5 months receive insurance.  The insurance choices are    (2022-10-11 14:26:39)
None, Employee, Children, Family, Spouse
Any other students are not eligible for insurance.</t>
      </text>
    </comment>
    <comment authorId="0" ref="E53">
      <text>
        <t xml:space="preserve">======
ID#AAAAhv5sH4U
Possible roles    (2022-10-11 14:26:39)
Clerical,
Programmer,
Research Assistant</t>
      </text>
    </comment>
    <comment authorId="0" ref="E6">
      <text>
        <t xml:space="preserve">======
ID#AAAAhv5sH4Q
Possible roles    (2022-10-11 14:26:39)
PI,
Co-PI,
Senior Personnel,
Research Assistant, Teaching Assistant,
Investigator(NIH)</t>
      </text>
    </comment>
    <comment authorId="0" ref="H5">
      <text>
        <t xml:space="preserve">======
ID#AAAAhv5sH34
Month Value    (2022-10-11 14:26:39)
Only whole numbers should be entered for Months</t>
      </text>
    </comment>
    <comment authorId="0" ref="D53">
      <text>
        <t xml:space="preserve">======
ID#AAAAhv5sH3c
Student types    (2022-10-11 14:26:39)
Graduate, Undergrad</t>
      </text>
    </comment>
    <comment authorId="0" ref="D149">
      <text>
        <t xml:space="preserve">======
ID#AAAAhv5sH2Q
    (2022-10-11 14:26:39)
If IDC Rates are Agency Restricted,  please provide the location of the documentation explaining the agency's restriction.</t>
      </text>
    </comment>
    <comment authorId="0" ref="A140">
      <text>
        <t xml:space="preserve">======
ID#AAAAhv5sH2E
Other Cost Types    (2022-10-11 14:26:39)
Off-site Facility Rental,
Patient Care Charges
or to input an item not on 
the list chose the following:
(User Defined),
Misc. Service Agreements
and provide a complete detail
in Description.</t>
      </text>
    </comment>
    <comment authorId="0" ref="F86">
      <text>
        <t xml:space="preserve">======
ID#AAAAhv5sH2I
Locations    (2022-10-11 14:26:39)
Foreign,
In-state,
Out-of-state</t>
      </text>
    </comment>
    <comment authorId="0" ref="A127">
      <text>
        <t xml:space="preserve">======
ID#AAAAhv5sH2A
Participant Cost Types    (2022-10-11 14:26:39)
Fellowship, Other,
Scholarship, Subsistence,
Travel</t>
      </text>
    </comment>
    <comment authorId="0" ref="D32">
      <text>
        <t xml:space="preserve">======
ID#AAAAhv5sH1c
Retirement package    (2022-10-11 14:26:39)
None, ORP, TRS</t>
      </text>
    </comment>
    <comment authorId="0" ref="I52">
      <text>
        <t xml:space="preserve">======
ID#AAAAhv5sH1Q
Month Value    (2022-10-11 14:26:39)
Only whole numbers should be entered for Months</t>
      </text>
    </comment>
    <comment authorId="0" ref="D6">
      <text>
        <t xml:space="preserve">======
ID#AAAAhv5sH08
Employee Types    (2022-10-11 14:26:39)
Faculty, Staff</t>
      </text>
    </comment>
    <comment authorId="0" ref="A116">
      <text>
        <t xml:space="preserve">======
ID#AAAAhv5sH0s
Participant Cost Types    (2022-10-11 14:26:39)
Fellowship, Other,
Scholarship, Subsistence,
Travel</t>
      </text>
    </comment>
    <comment authorId="0" ref="F68">
      <text>
        <t xml:space="preserve">======
ID#AAAAhv5sH0U
    (2022-10-11 14:26:39)
Will another source provide the remaining salary for this individual?
No, Yes</t>
      </text>
    </comment>
    <comment authorId="0" ref="F32">
      <text>
        <t xml:space="preserve">======
ID#AAAAhv5sH0Q
    (2022-10-11 14:26:39)
Will another source provide the remaining salary for this individual?
No, Yes</t>
      </text>
    </comment>
    <comment authorId="0" ref="G68">
      <text>
        <t xml:space="preserve">======
ID#AAAAhv5sH0E
    (2022-10-11 14:26:39)
Please enter using MM-DD-YY format.</t>
      </text>
    </comment>
    <comment authorId="0" ref="A95">
      <text>
        <t xml:space="preserve">======
ID#AAAAhv5sHz8
    (2022-10-11 14:26:39)
These items individually are OVER $5,000.</t>
      </text>
    </comment>
    <comment authorId="0" ref="A149">
      <text>
        <t xml:space="preserve">======
ID#AAAAhv5sHzk
Indirect Cost Types    (2022-10-11 14:26:39)
Instruction,
On-Campus Other,
Off-Campus,
Research
or if the Sponsor has
specified a maximum
allowable rate enter:
Agency Restricted
and must provide verification to your Grant Office</t>
      </text>
    </comment>
    <comment authorId="0" ref="H52">
      <text>
        <t xml:space="preserve">======
ID#AAAAhv5sHzc
Month Value    (2022-10-11 14:26:39)
Only whole numbers should be entered for Months</t>
      </text>
    </comment>
  </commentList>
  <extLst>
    <ext uri="GoogleSheetsCustomDataVersion1">
      <go:sheetsCustomData xmlns:go="http://customooxmlschemas.google.com/" r:id="rId1" roundtripDataSignature="AMtx7miIKyPyG+Ov7RTJUKPOl/R/3Br86g=="/>
    </ext>
  </extLst>
</comments>
</file>

<file path=xl/comments4.xml><?xml version="1.0" encoding="utf-8"?>
<comments xmlns:r="http://schemas.openxmlformats.org/officeDocument/2006/relationships" xmlns="http://schemas.openxmlformats.org/spreadsheetml/2006/main">
  <authors>
    <author/>
  </authors>
  <commentList>
    <comment authorId="0" ref="A108">
      <text>
        <t xml:space="preserve">======
ID#AAAAhv5sH7U
    (2022-10-11 14:26:39)
These items individually are UNDER $5,000.</t>
      </text>
    </comment>
    <comment authorId="0" ref="D35">
      <text>
        <t xml:space="preserve">======
ID#AAAAhv5sH7E
Retirement package    (2022-10-11 14:26:39)
None, ORP, TRS</t>
      </text>
    </comment>
    <comment authorId="0" ref="F94">
      <text>
        <t xml:space="preserve">======
ID#AAAAhv5sH6w
Locations    (2022-10-11 14:26:39)
Foreign,
In-state,
Out-of-state</t>
      </text>
    </comment>
    <comment authorId="0" ref="D6">
      <text>
        <t xml:space="preserve">======
ID#AAAAhv5sH6g
Employee Types    (2022-10-11 14:26:39)
Faculty, 
 Staff</t>
      </text>
    </comment>
    <comment authorId="0" ref="A125">
      <text>
        <t xml:space="preserve">======
ID#AAAAhv5sH6A
Participant Cost Types    (2022-10-11 14:26:39)
Fellowship, Other,
Scholarship, Subsistence,
Travel</t>
      </text>
    </comment>
    <comment authorId="0" ref="A147">
      <text>
        <t xml:space="preserve">======
ID#AAAAhv5sH5k
Other Cost Types    (2022-10-11 14:26:39)
Off-site Facility Rental,
Patient Care Charges
or to input an item not on 
the list chose the following:
(User Defined),
Misc. Service Agreements
and provide a complete detail
in Description.</t>
      </text>
    </comment>
    <comment authorId="0" ref="F75">
      <text>
        <t xml:space="preserve">======
ID#AAAAhv5sH5s
    (2022-10-11 14:26:39)
Will another source provide the remaining salary for this individual?
No, Yes</t>
      </text>
    </comment>
    <comment authorId="0" ref="E75">
      <text>
        <t xml:space="preserve">======
ID#AAAAhv5sH5Y
Any 50% or greater graduate students who work more than 4.5 months receive insurance.  The insurance choices are    (2022-10-11 14:26:39)
None, Employee, Children, Family, Spouse
Any other students are not eligible for insurance.</t>
      </text>
    </comment>
    <comment authorId="0" ref="E6">
      <text>
        <t xml:space="preserve">======
ID#AAAAhv5sH5I
Possible roles    (2022-10-11 14:26:39)
PI,
Co-PI,
Senior Personnel,
Research Assistant, Teaching Assistant,
Investigator (NIH)</t>
      </text>
    </comment>
    <comment authorId="0" ref="D156">
      <text>
        <t xml:space="preserve">======
ID#AAAAhv5sH48
    (2022-10-11 14:26:39)
If IDC Rates are Agency Restricted,  please provide the location of the documentation explaining the agency's restriction.</t>
      </text>
    </comment>
    <comment authorId="0" ref="A94">
      <text>
        <t xml:space="preserve">======
ID#AAAAhv5sH44
Travel Components    (2022-10-11 14:26:39)
Lodging, Meals, Transportation</t>
      </text>
    </comment>
    <comment authorId="0" ref="H58">
      <text>
        <t xml:space="preserve">======
ID#AAAAhv5sH4s
Month Value    (2022-10-11 14:26:39)
Only whole numbers should be entered for Months</t>
      </text>
    </comment>
    <comment authorId="0" ref="G75">
      <text>
        <t xml:space="preserve">======
ID#AAAAhv5sH4M
    (2022-10-11 14:26:39)
Please enter using MM-DD-YY format.</t>
      </text>
    </comment>
    <comment authorId="0" ref="E35">
      <text>
        <t xml:space="preserve">======
ID#AAAAhv5sH4I
All faculty, and all staff who work more than 4.5 months receive insurance.  The insurance choices are    (2022-10-11 14:26:39)
None, Employee, Children, Family, Spouse
Hourly employees are not eligible for insurance.</t>
      </text>
    </comment>
    <comment authorId="0" ref="I5">
      <text>
        <t xml:space="preserve">======
ID#AAAAhv5sH38
Month Value    (2022-10-11 14:26:39)
Only whole numbers should be entered for Months</t>
      </text>
    </comment>
    <comment authorId="0" ref="A112">
      <text>
        <t xml:space="preserve">======
ID#AAAAhv5sH3w
    (2022-10-11 14:26:39)
This generally includes the following types of activities: reports, reprints, page charges or other journal costs (except costs for prior or early publication); necessary illustrations; cleanup, documentation, storage and indexing of data and databases; development, documentation and debugging of software; and storage, preservation, documentation, indexing, etc., of physical specimens, collections or fabricated items.</t>
      </text>
    </comment>
    <comment authorId="0" ref="F35">
      <text>
        <t xml:space="preserve">======
ID#AAAAhv5sH3k
    (2022-10-11 14:26:39)
Will another source provide the remaining salary for this individual?
No, Yes</t>
      </text>
    </comment>
    <comment authorId="0" ref="D59">
      <text>
        <t xml:space="preserve">======
ID#AAAAhv5sH20
Student types    (2022-10-11 14:26:39)
Graduate, Undergrad</t>
      </text>
    </comment>
    <comment authorId="0" ref="I58">
      <text>
        <t xml:space="preserve">======
ID#AAAAhv5sH2w
Month Value    (2022-10-11 14:26:39)
Only whole numbers should be entered for months</t>
      </text>
    </comment>
    <comment authorId="0" ref="A107">
      <text>
        <t xml:space="preserve">======
ID#AAAAhv5sH2k
Travel Components    (2022-10-11 14:26:39)
Curriculum Supplies,
Lab Supplies,
Research Supplies,
Training Supplies</t>
      </text>
    </comment>
    <comment authorId="0" ref="A136">
      <text>
        <t xml:space="preserve">======
ID#AAAAhv5sH1E
Participant Cost Types    (2022-10-11 14:26:39)
Fellowship, Other,
Scholarship, Subsistence,
Travel</t>
      </text>
    </comment>
    <comment authorId="0" ref="G35">
      <text>
        <t xml:space="preserve">======
ID#AAAAhv5sH1A
    (2022-10-11 14:26:39)
Please enter using MM-DD-YY format.</t>
      </text>
    </comment>
    <comment authorId="0" ref="A103">
      <text>
        <t xml:space="preserve">======
ID#AAAAhv5sH04
    (2022-10-11 14:26:39)
These items individually are OVER $5,000.</t>
      </text>
    </comment>
    <comment authorId="0" ref="H5">
      <text>
        <t xml:space="preserve">======
ID#AAAAhv5sH0k
Month Value    (2022-10-11 14:26:39)
Only whole numbers should be entered for Months</t>
      </text>
    </comment>
    <comment authorId="0" ref="A156">
      <text>
        <t xml:space="preserve">======
ID#AAAAhv5sH0A
Indirect Cost Types    (2022-10-11 14:26:39)
Instruction,
On-Campus Other,
Off-Campus,
Research
or if the Sponsor has
specified a maximum
allowable rate enter:
Agency Restricted
and must provide verification to your Grant Office</t>
      </text>
    </comment>
    <comment authorId="0" ref="E59">
      <text>
        <t xml:space="preserve">======
ID#AAAAhv5sHzw
Possible roles    (2022-10-11 14:26:39)
Clerical,
Programmer,
Research Assistant</t>
      </text>
    </comment>
    <comment authorId="0" ref="I4">
      <text>
        <t xml:space="preserve">======
ID#AAAAhv5sHzg
abn0001    (2022-10-11 14:26:39)
date budget is worked on</t>
      </text>
    </comment>
  </commentList>
  <extLst>
    <ext uri="GoogleSheetsCustomDataVersion1">
      <go:sheetsCustomData xmlns:go="http://customooxmlschemas.google.com/" r:id="rId1" roundtripDataSignature="AMtx7mj5m/0OaYzq9HY1lGoCZzs3maxTDw=="/>
    </ext>
  </extLst>
</comments>
</file>

<file path=xl/comments5.xml><?xml version="1.0" encoding="utf-8"?>
<comments xmlns:r="http://schemas.openxmlformats.org/officeDocument/2006/relationships" xmlns="http://schemas.openxmlformats.org/spreadsheetml/2006/main">
  <authors>
    <author/>
  </authors>
  <commentList>
    <comment authorId="0" ref="H5">
      <text>
        <t xml:space="preserve">======
ID#AAAAhv5sH7o
Month Value    (2022-10-11 14:26:39)
Only whole numbers should be entered for Months</t>
      </text>
    </comment>
    <comment authorId="0" ref="G78">
      <text>
        <t xml:space="preserve">======
ID#AAAAhv5sH7Q
    (2022-10-11 14:26:39)
Please enter using MM-DD-YY format.</t>
      </text>
    </comment>
    <comment authorId="0" ref="A98">
      <text>
        <t xml:space="preserve">======
ID#AAAAhv5sH7M
Travel Components    (2022-10-11 14:26:39)
Lodging, Meals, Transportation</t>
      </text>
    </comment>
    <comment authorId="0" ref="E78">
      <text>
        <t xml:space="preserve">======
ID#AAAAhv5sH7I
Any 50% or greater graduate students who work more than 4.5 months receive insurance.  The insurance choices are    (2022-10-11 14:26:39)
None, Employee, Children, Family, Spouse
Any other students are not eligible for insurance.</t>
      </text>
    </comment>
    <comment authorId="0" ref="A141">
      <text>
        <t xml:space="preserve">======
ID#AAAAhv5sH6k
Participant Cost Types    (2022-10-11 14:26:39)
Fellowship, Other,
Scholarship, Subsistence,
Travel</t>
      </text>
    </comment>
    <comment authorId="0" ref="D61">
      <text>
        <t xml:space="preserve">======
ID#AAAAhv5sH6U
Student types    (2022-10-11 14:26:39)
Graduate, Undergrad</t>
      </text>
    </comment>
    <comment authorId="0" ref="D161">
      <text>
        <t xml:space="preserve">======
ID#AAAAhv5sH6I
    (2022-10-11 14:26:39)
If IDC Rates are Agency Restricted,  please provide the location of the documentation explaining the agency's restriction.</t>
      </text>
    </comment>
    <comment authorId="0" ref="I5">
      <text>
        <t xml:space="preserve">======
ID#AAAAhv5sH6E
Month Value    (2022-10-11 14:26:39)
Only whole numbers should be entered for Months</t>
      </text>
    </comment>
    <comment authorId="0" ref="E36">
      <text>
        <t xml:space="preserve">======
ID#AAAAhv5sH50
All faculty, and all staff who work more than 4.5 months receive insurance.  The insurance choices are    (2022-10-11 14:26:39)
None, Employee, Children, Family, Spouse
Hourly employees are not eligible for insurance.</t>
      </text>
    </comment>
    <comment authorId="0" ref="F78">
      <text>
        <t xml:space="preserve">======
ID#AAAAhv5sH5A
    (2022-10-11 14:26:39)
Will another source provide the remaining salary for this individual?
No, Yes</t>
      </text>
    </comment>
    <comment authorId="0" ref="I4">
      <text>
        <t xml:space="preserve">======
ID#AAAAhv5sH4w
abn0001    (2022-10-11 14:26:39)
date budget is worked on</t>
      </text>
    </comment>
    <comment authorId="0" ref="I60">
      <text>
        <t xml:space="preserve">======
ID#AAAAhv5sH40
Month Value    (2022-10-11 14:26:39)
Only whole numbers should be entered for Months</t>
      </text>
    </comment>
    <comment authorId="0" ref="A116">
      <text>
        <t xml:space="preserve">======
ID#AAAAhv5sH4o
    (2022-10-11 14:26:39)
This generally includes the following types of activities: reports, reprints, page charges or other journal costs (except costs for prior or early publication); necessary illustrations; cleanup, documentation, storage and indexing of data and databases; development, documentation and debugging of software; and storage, preservation, documentation, indexing, etc., of physical specimens, collections or fabricated items.</t>
      </text>
    </comment>
    <comment authorId="0" ref="A130">
      <text>
        <t xml:space="preserve">======
ID#AAAAhv5sH4k
Participant Cost Types    (2022-10-11 14:26:39)
Fellowship, Other,
Scholarship, Subsistence,
Travel</t>
      </text>
    </comment>
    <comment authorId="0" ref="F36">
      <text>
        <t xml:space="preserve">======
ID#AAAAhv5sH4A
    (2022-10-11 14:26:39)
Will another source provide the remaining salary for this individual?
No, Yes</t>
      </text>
    </comment>
    <comment authorId="0" ref="D36">
      <text>
        <t xml:space="preserve">======
ID#AAAAhv5sH3o
Retirement package    (2022-10-11 14:26:39)
None, ORP, TRS</t>
      </text>
    </comment>
    <comment authorId="0" ref="E6">
      <text>
        <t xml:space="preserve">======
ID#AAAAhv5sH3E
Possible roles    (2022-10-11 14:26:39)
PI,
Co-PI,
Senior Personnel,
Research Assistant, Teaching Assistant,
Investigator (NIH)</t>
      </text>
    </comment>
    <comment authorId="0" ref="G36">
      <text>
        <t xml:space="preserve">======
ID#AAAAhv5sH3A
    (2022-10-11 14:26:39)
Please enter using MM-DD-YY format.</t>
      </text>
    </comment>
    <comment authorId="0" ref="A111">
      <text>
        <t xml:space="preserve">======
ID#AAAAhv5sH24
Travel Components    (2022-10-11 14:26:39)
Curriculum Supplies,
Lab Supplies,
Research Supplies,
Training Supplies</t>
      </text>
    </comment>
    <comment authorId="0" ref="A161">
      <text>
        <t xml:space="preserve">======
ID#AAAAhv5sH2M
Indirect Cost Types    (2022-10-11 14:26:39)
Instruction,
On-Campus Other,
Off-Campus,
Research
or if the Sponsor has
specified a maximum
allowable rate enter:
Agency Restricted
and must provide verification to your Grant Office</t>
      </text>
    </comment>
    <comment authorId="0" ref="E61">
      <text>
        <t xml:space="preserve">======
ID#AAAAhv5sH18
Possible roles    (2022-10-11 14:26:39)
Clerical,
Programmer,
Research Assistant</t>
      </text>
    </comment>
    <comment authorId="0" ref="F98">
      <text>
        <t xml:space="preserve">======
ID#AAAAhv5sH10
Locations    (2022-10-11 14:26:39)
Foreign,
In-state,
Out-of-state</t>
      </text>
    </comment>
    <comment authorId="0" ref="A152">
      <text>
        <t xml:space="preserve">======
ID#AAAAhv5sH1U
Other Cost Types    (2022-10-11 14:26:39)
Off-site Facility Rental,
Patient Care Charges
or to input an item not on 
the list chose the following:
(User Defined),
Misc. Service Agreements
and provide a complete detail
in Description.</t>
      </text>
    </comment>
    <comment authorId="0" ref="A112">
      <text>
        <t xml:space="preserve">======
ID#AAAAhv5sH1M
    (2022-10-11 14:26:39)
These items individually are UNDER $5,000.</t>
      </text>
    </comment>
    <comment authorId="0" ref="A107">
      <text>
        <t xml:space="preserve">======
ID#AAAAhv5sH0w
    (2022-10-11 14:26:39)
These items individually are OVER $5,000.</t>
      </text>
    </comment>
    <comment authorId="0" ref="D6">
      <text>
        <t xml:space="preserve">======
ID#AAAAhv5sH0Y
Employee Types    (2022-10-11 14:26:39)
Faculty,
 Staff</t>
      </text>
    </comment>
    <comment authorId="0" ref="H60">
      <text>
        <t xml:space="preserve">======
ID#AAAAhv5sHzo
Month Value    (2022-10-11 14:26:39)
Only whole numbers should be entered for Months</t>
      </text>
    </comment>
  </commentList>
  <extLst>
    <ext uri="GoogleSheetsCustomDataVersion1">
      <go:sheetsCustomData xmlns:go="http://customooxmlschemas.google.com/" r:id="rId1" roundtripDataSignature="AMtx7miE8swzftq5i3C4T0rA0M0AGQhaeg=="/>
    </ext>
  </extLst>
</comments>
</file>

<file path=xl/comments6.xml><?xml version="1.0" encoding="utf-8"?>
<comments xmlns:r="http://schemas.openxmlformats.org/officeDocument/2006/relationships" xmlns="http://schemas.openxmlformats.org/spreadsheetml/2006/main">
  <authors>
    <author/>
  </authors>
  <commentList>
    <comment authorId="0" ref="F37">
      <text>
        <t xml:space="preserve">======
ID#AAAAhv5sH7g
    (2022-10-11 14:26:39)
Will another source provide the remaining salary for this individual?
No, Yes</t>
      </text>
    </comment>
    <comment authorId="0" ref="G37">
      <text>
        <t xml:space="preserve">======
ID#AAAAhv5sH68
    (2022-10-11 14:26:39)
Please enter using MM-DD-YY format.</t>
      </text>
    </comment>
    <comment authorId="0" ref="A111">
      <text>
        <t xml:space="preserve">======
ID#AAAAhv5sH6o
    (2022-10-11 14:26:39)
These items individually are OVER $5,000.</t>
      </text>
    </comment>
    <comment authorId="0" ref="I5">
      <text>
        <t xml:space="preserve">======
ID#AAAAhv5sH6Q
Month Value    (2022-10-11 14:26:39)
Only whole numbers should be entered for Months</t>
      </text>
    </comment>
    <comment authorId="0" ref="E37">
      <text>
        <t xml:space="preserve">======
ID#AAAAhv5sH6Y
All faculty, and all staff who work more than 4.5 months receive insurance.  The insurance choices are    (2022-10-11 14:26:39)
None, Employee, Children, Family, Spouse
Hourly employees are not eligible for insurance.</t>
      </text>
    </comment>
    <comment authorId="0" ref="A166">
      <text>
        <t xml:space="preserve">======
ID#AAAAhv5sH6M
Indirect Cost Types    (2022-10-11 14:26:39)
Instruction,
On-Campus Other,
Off-Campus,
Research
or if the Sponsor has
specified a maximum
allowable rate enter:
Agency Restricted
and must provide verification to your Grant Office</t>
      </text>
    </comment>
    <comment authorId="0" ref="D63">
      <text>
        <t xml:space="preserve">======
ID#AAAAhv5sH5g
Student types    (2022-10-11 14:26:39)
Graduate, Undergrad</t>
      </text>
    </comment>
    <comment authorId="0" ref="E63">
      <text>
        <t xml:space="preserve">======
ID#AAAAhv5sH5E
Possible roles    (2022-10-11 14:26:39)
Clerical,
Programmer,
Research Assistant</t>
      </text>
    </comment>
    <comment authorId="0" ref="D6">
      <text>
        <t xml:space="preserve">======
ID#AAAAhv5sH3s
Employee Types    (2022-10-11 14:26:39)
Faculty,
Staff</t>
      </text>
    </comment>
    <comment authorId="0" ref="A102">
      <text>
        <t xml:space="preserve">======
ID#AAAAhv5sH3M
Travel Components    (2022-10-11 14:26:39)
Lodging, Meals, Transportation</t>
      </text>
    </comment>
    <comment authorId="0" ref="I4">
      <text>
        <t xml:space="preserve">======
ID#AAAAhv5sH3U
abn0001    (2022-10-11 14:26:39)
date budget is worked on</t>
      </text>
    </comment>
    <comment authorId="0" ref="G81">
      <text>
        <t xml:space="preserve">======
ID#AAAAhv5sH2s
    (2022-10-11 14:26:39)
Please enter using MM-DD-YY format.</t>
      </text>
    </comment>
    <comment authorId="0" ref="I62">
      <text>
        <t xml:space="preserve">======
ID#AAAAhv5sH2o
Month Value    (2022-10-11 14:26:39)
Only whole numbers should be entered for Months</t>
      </text>
    </comment>
    <comment authorId="0" ref="E6">
      <text>
        <t xml:space="preserve">======
ID#AAAAhv5sH2g
Possible roles    (2022-10-11 14:26:39)
PI,
Co-PI,
Senior Personnel,
Research Assistant, Teaching Assistant,
Investigator (NIH)</t>
      </text>
    </comment>
    <comment authorId="0" ref="D166">
      <text>
        <t xml:space="preserve">======
ID#AAAAhv5sH2U
    (2022-10-11 14:26:39)
If IDC Rates are Agency Restricted,  please provide the location of the documentation explaining the agency's restriction.</t>
      </text>
    </comment>
    <comment authorId="0" ref="E81">
      <text>
        <t xml:space="preserve">======
ID#AAAAhv5sH14
Any 50% or greater graduate students who work more than 4.5 months receive insurance.  The insurance choices are    (2022-10-11 14:26:39)
None, Employee, Children, Family, Spouse
Any other students are not eligible for insurance.</t>
      </text>
    </comment>
    <comment authorId="0" ref="H5">
      <text>
        <t xml:space="preserve">======
ID#AAAAhv5sH1s
Month Value    (2022-10-11 14:26:39)
Only whole numbers should be entered for Months</t>
      </text>
    </comment>
    <comment authorId="0" ref="A157">
      <text>
        <t xml:space="preserve">======
ID#AAAAhv5sH1Y
Other Cost Types    (2022-10-11 14:26:39)
Off-site Facility Rental,
Patient Care Charges
or to input an item not on 
the list chose the following:
(User Defined),
Misc. Service Agreements
and provide a complete detail
in Description.</t>
      </text>
    </comment>
    <comment authorId="0" ref="D37">
      <text>
        <t xml:space="preserve">======
ID#AAAAhv5sH1k
Retirement package    (2022-10-11 14:26:39)
None, ORP, TRS</t>
      </text>
    </comment>
    <comment authorId="0" ref="F81">
      <text>
        <t xml:space="preserve">======
ID#AAAAhv5sH1g
    (2022-10-11 14:26:39)
Will another source provide the remaining salary for this individual?
No, Yes</t>
      </text>
    </comment>
    <comment authorId="0" ref="A120">
      <text>
        <t xml:space="preserve">======
ID#AAAAhv5sH1I
    (2022-10-11 14:26:39)
This generally includes the following types of activities: reports, reprints, page charges or other journal costs (except costs for prior or early publication); necessary illustrations; cleanup, documentation, storage and indexing of data and databases; development, documentation and debugging of software; and storage, preservation, documentation, indexing, etc., of physical specimens, collections or fabricated items.</t>
      </text>
    </comment>
    <comment authorId="0" ref="A116">
      <text>
        <t xml:space="preserve">======
ID#AAAAhv5sH0o
    (2022-10-11 14:26:39)
These items individually are UNDER $5,000.</t>
      </text>
    </comment>
    <comment authorId="0" ref="A135">
      <text>
        <t xml:space="preserve">======
ID#AAAAhv5sH0M
Participant Cost Types    (2022-10-11 14:26:39)
Fellowship, Other,
Scholarship, Subsistence,
Travel</t>
      </text>
    </comment>
    <comment authorId="0" ref="A115">
      <text>
        <t xml:space="preserve">======
ID#AAAAhv5sH0I
Travel Components    (2022-10-11 14:26:39)
Curriculum Supplies,
Lab Supplies,
Research Supplies,
Training Supplies</t>
      </text>
    </comment>
    <comment authorId="0" ref="A146">
      <text>
        <t xml:space="preserve">======
ID#AAAAhv5sHz4
Participant Cost Types    (2022-10-11 14:26:39)
Fellowship, Other,
Scholarship, Subsistence,
Travel</t>
      </text>
    </comment>
    <comment authorId="0" ref="H62">
      <text>
        <t xml:space="preserve">======
ID#AAAAhv5sHz0
Month Value    (2022-10-11 14:26:39)
Only whole numbers should be entered for Months</t>
      </text>
    </comment>
    <comment authorId="0" ref="F102">
      <text>
        <t xml:space="preserve">======
ID#AAAAhv5sHzY
Locations    (2022-10-11 14:26:39)
Foreign,
In-state,
Out-of-state</t>
      </text>
    </comment>
  </commentList>
  <extLst>
    <ext uri="GoogleSheetsCustomDataVersion1">
      <go:sheetsCustomData xmlns:go="http://customooxmlschemas.google.com/" r:id="rId1" roundtripDataSignature="AMtx7mj5trSqkre1kVEEoeFtTeiqBnVkBA=="/>
    </ext>
  </extLst>
</comments>
</file>

<file path=xl/sharedStrings.xml><?xml version="1.0" encoding="utf-8"?>
<sst xmlns="http://schemas.openxmlformats.org/spreadsheetml/2006/main" count="1501" uniqueCount="255">
  <si>
    <t>Cost of Living</t>
  </si>
  <si>
    <t>Full-Time</t>
  </si>
  <si>
    <t>Part-Time</t>
  </si>
  <si>
    <t>Yearly Increase (%)</t>
  </si>
  <si>
    <t>Fringe rates</t>
  </si>
  <si>
    <t>BRP Eligible</t>
  </si>
  <si>
    <t>End Date Package</t>
  </si>
  <si>
    <t>Faculty and Staff</t>
  </si>
  <si>
    <t>ORP (%)</t>
  </si>
  <si>
    <t>TRS (%)</t>
  </si>
  <si>
    <t>Students</t>
  </si>
  <si>
    <t>Graduate (%)</t>
  </si>
  <si>
    <t>Undergraduate (%)</t>
  </si>
  <si>
    <t>Others</t>
  </si>
  <si>
    <t>Hourly (%)</t>
  </si>
  <si>
    <t>Non-BRP Eligible</t>
  </si>
  <si>
    <t>Insurance</t>
  </si>
  <si>
    <t>Employee ($)</t>
  </si>
  <si>
    <t>Spouse ($)</t>
  </si>
  <si>
    <t>Children ($)</t>
  </si>
  <si>
    <t>Family ($)</t>
  </si>
  <si>
    <t>None ($)</t>
  </si>
  <si>
    <t>Longevity</t>
  </si>
  <si>
    <t>Amount Per Month ($)</t>
  </si>
  <si>
    <t>For Every ? (Years)</t>
  </si>
  <si>
    <t>Subcontracts</t>
  </si>
  <si>
    <t>Upper Limit ($)</t>
  </si>
  <si>
    <t>IDC Rates</t>
  </si>
  <si>
    <t>Research</t>
  </si>
  <si>
    <t>On-Campus Other</t>
  </si>
  <si>
    <t>Instruction</t>
  </si>
  <si>
    <t>Off-Campus</t>
  </si>
  <si>
    <t>Hire date</t>
  </si>
  <si>
    <t>Budget Builder</t>
  </si>
  <si>
    <t>Version 9.5.2</t>
  </si>
  <si>
    <t>Attention Microsoft Office 2007 User:</t>
  </si>
  <si>
    <t>To use Budget Builder in Microsoft Office 2007:</t>
  </si>
  <si>
    <t xml:space="preserve">          Enable your macros by clicking on the "Options" box next to the "Security Warning" shield.</t>
  </si>
  <si>
    <t xml:space="preserve">Select the radio button "Enable this Content." </t>
  </si>
  <si>
    <t>The Budget Builder is an interactive spreadsheet designed to assist investigators to develop actual budgets that are both detailed and concise.  The development of this tool has led to many versions of the Budget Builder; therefore, it is recommended that investigators always download the newest version from the Office of Grants &amp; Contracts Administration website.  This version updates FY16 F&amp;A, Fringe and insurance rates and identifies the Base for F&amp;A and Sponsor Direct costs.</t>
  </si>
  <si>
    <t>BB Notes</t>
  </si>
  <si>
    <t>*</t>
  </si>
  <si>
    <t>Remember to enable macros when opening the file; also, when downloading from our website, first save the file locally and then open in Excel (otherwise the file will attempt to open in the browser and the macros will not function).Do not try to save in any other format than .xls because the macros will not work.</t>
  </si>
  <si>
    <r>
      <rPr>
        <rFont val="Arial"/>
        <color theme="1"/>
        <sz val="10.0"/>
      </rPr>
      <t xml:space="preserve">Enter data </t>
    </r>
    <r>
      <rPr>
        <rFont val="Arial"/>
        <b/>
        <color theme="1"/>
        <sz val="10.0"/>
      </rPr>
      <t>only</t>
    </r>
    <r>
      <rPr>
        <rFont val="Arial"/>
        <color theme="1"/>
        <sz val="10.0"/>
      </rPr>
      <t xml:space="preserve"> in the Yellow fields and complete the entire line.</t>
    </r>
  </si>
  <si>
    <t>A red corner in the upper right denotes a comment attached giving additional information for that cell or column.</t>
  </si>
  <si>
    <t>Gray buttons beneath each section are used to insert new lines in that section.</t>
  </si>
  <si>
    <r>
      <rPr>
        <rFont val="Arial"/>
        <color theme="1"/>
        <sz val="10.0"/>
      </rPr>
      <t xml:space="preserve">It is very important that the </t>
    </r>
    <r>
      <rPr>
        <rFont val="Arial"/>
        <color theme="1"/>
        <sz val="10.0"/>
        <u/>
      </rPr>
      <t>header portion of Year 1 is completely filled out</t>
    </r>
    <r>
      <rPr>
        <rFont val="Arial"/>
        <color theme="1"/>
        <sz val="10.0"/>
      </rPr>
      <t>.  The "date drafted" is absolutely necessary because several formulas depend on that information.</t>
    </r>
  </si>
  <si>
    <t>If you are applying to NIH or any other sponsor which does not allow inflationary salary increments,  please click this checkbox. 
3% escalation for salaries and wages should always be included in the budget unless the funder explicitly disallows it in writing in the sponsor guidelines.</t>
  </si>
  <si>
    <t>Please click on this Pdf file for Budget Builder Guidelines</t>
  </si>
  <si>
    <t>If you have any questions, please contact Carla McGuire at Carla.McGuire@unt.edu</t>
  </si>
  <si>
    <t>© 2001 - 2014 by University of North Texas, Office of Grants &amp; Contracts Administration</t>
  </si>
  <si>
    <t>File Number:</t>
  </si>
  <si>
    <t>BB version:</t>
  </si>
  <si>
    <t>9.5.2</t>
  </si>
  <si>
    <t>This Budget is prepared for:</t>
  </si>
  <si>
    <t>Year 1</t>
  </si>
  <si>
    <t>Project Title:</t>
  </si>
  <si>
    <t>Budget Prepared by:</t>
  </si>
  <si>
    <t>Phone Number:</t>
  </si>
  <si>
    <t>E-mail:</t>
  </si>
  <si>
    <t>Project Budget</t>
  </si>
  <si>
    <t>This Budget was drafted on:</t>
  </si>
  <si>
    <t>Personnel</t>
  </si>
  <si>
    <t>(EMPL IDs ARE REQUIRED FOR ALL UNT EMPLOYEES)</t>
  </si>
  <si>
    <r>
      <rPr>
        <rFont val="Arial"/>
        <b/>
        <color theme="1"/>
        <sz val="10.0"/>
      </rPr>
      <t xml:space="preserve">Number of Months </t>
    </r>
    <r>
      <rPr>
        <rFont val="Arial"/>
        <b/>
        <color rgb="FFFF0000"/>
        <sz val="10.0"/>
      </rPr>
      <t>(Academic)</t>
    </r>
  </si>
  <si>
    <r>
      <rPr>
        <rFont val="Arial"/>
        <b/>
        <color theme="1"/>
        <sz val="10.0"/>
      </rPr>
      <t xml:space="preserve">Number of Months </t>
    </r>
    <r>
      <rPr>
        <rFont val="Arial"/>
        <b/>
        <color rgb="FFFF0000"/>
        <sz val="10.0"/>
      </rPr>
      <t>(Summer)</t>
    </r>
  </si>
  <si>
    <t>Fringe</t>
  </si>
  <si>
    <t>Last Name</t>
  </si>
  <si>
    <t>First Name</t>
  </si>
  <si>
    <t>EMPL ID#</t>
  </si>
  <si>
    <t>Employee Type</t>
  </si>
  <si>
    <t>Responsibility</t>
  </si>
  <si>
    <t>Monthly Rate</t>
  </si>
  <si>
    <t>Percent Effort (%)</t>
  </si>
  <si>
    <t>Project Salary</t>
  </si>
  <si>
    <t>Rounded Number of Months</t>
  </si>
  <si>
    <t>PI</t>
  </si>
  <si>
    <t>Co-PI</t>
  </si>
  <si>
    <t>Senior Personnel</t>
  </si>
  <si>
    <t>Research Assistant</t>
  </si>
  <si>
    <t>Teaching Assistant</t>
  </si>
  <si>
    <t>Investigator</t>
  </si>
  <si>
    <t>PT Staff</t>
  </si>
  <si>
    <t>Coordinator</t>
  </si>
  <si>
    <t>PT Faculty</t>
  </si>
  <si>
    <t>Technician</t>
  </si>
  <si>
    <t>Hourly</t>
  </si>
  <si>
    <t>Post Doc</t>
  </si>
  <si>
    <t>Faculty</t>
  </si>
  <si>
    <t>Clerical</t>
  </si>
  <si>
    <t>Staff</t>
  </si>
  <si>
    <t>Programmer</t>
  </si>
  <si>
    <t>Sum of Personnel</t>
  </si>
  <si>
    <t>Fringe Benefits for Personnel</t>
  </si>
  <si>
    <t>Retirement</t>
  </si>
  <si>
    <t>Insurance Type</t>
  </si>
  <si>
    <t>Other Support</t>
  </si>
  <si>
    <t>Hire Date</t>
  </si>
  <si>
    <t>Fringe Rate</t>
  </si>
  <si>
    <t>Fringe Benefit Totals</t>
  </si>
  <si>
    <t>Fringe Rates before 9-1-95</t>
  </si>
  <si>
    <t>Fringe Rates after 9-1-95</t>
  </si>
  <si>
    <t>Insurance and Longevity Calculations</t>
  </si>
  <si>
    <t>None</t>
  </si>
  <si>
    <t>Employee</t>
  </si>
  <si>
    <t>Spouse</t>
  </si>
  <si>
    <t>ORP</t>
  </si>
  <si>
    <t>Children</t>
  </si>
  <si>
    <t>Yes</t>
  </si>
  <si>
    <t>TRS</t>
  </si>
  <si>
    <t>Family</t>
  </si>
  <si>
    <t>No</t>
  </si>
  <si>
    <t>F1 Sum</t>
  </si>
  <si>
    <t>F2 Sum</t>
  </si>
  <si>
    <t>% I applied</t>
  </si>
  <si>
    <t>Ins Sum</t>
  </si>
  <si>
    <t>Sum of Fringe Benefits for Personnel</t>
  </si>
  <si>
    <t>Sum of Personnel and Fringe Benefits</t>
  </si>
  <si>
    <r>
      <rPr>
        <rFont val="Arial"/>
        <b/>
        <color theme="1"/>
        <sz val="10.0"/>
      </rPr>
      <t xml:space="preserve">Number of Months </t>
    </r>
    <r>
      <rPr>
        <rFont val="Arial"/>
        <b/>
        <color rgb="FFFF0000"/>
        <sz val="10.0"/>
      </rPr>
      <t>(Academic)</t>
    </r>
  </si>
  <si>
    <r>
      <rPr>
        <rFont val="Arial"/>
        <b/>
        <color theme="1"/>
        <sz val="10.0"/>
      </rPr>
      <t xml:space="preserve">Number of Months
</t>
    </r>
    <r>
      <rPr>
        <rFont val="Arial"/>
        <b/>
        <color rgb="FFFF0000"/>
        <sz val="10.0"/>
      </rPr>
      <t>(Summer)</t>
    </r>
  </si>
  <si>
    <t>Student Type</t>
  </si>
  <si>
    <t>Graduate</t>
  </si>
  <si>
    <t>Undergrad</t>
  </si>
  <si>
    <t>level 2</t>
  </si>
  <si>
    <t>level 3</t>
  </si>
  <si>
    <t>Sum of Students</t>
  </si>
  <si>
    <t>Fringe Benefits for Students</t>
  </si>
  <si>
    <t>Grad</t>
  </si>
  <si>
    <t>Under</t>
  </si>
  <si>
    <t>Sum of Fringe Benefits for Students</t>
  </si>
  <si>
    <t>Sum of Students and Fringe Benefits</t>
  </si>
  <si>
    <t>Sum of Salary</t>
  </si>
  <si>
    <t>Sum of Fringe Benefits</t>
  </si>
  <si>
    <t>Sum of Personnel and Students</t>
  </si>
  <si>
    <t>Travel</t>
  </si>
  <si>
    <t>Component</t>
  </si>
  <si>
    <t>Description</t>
  </si>
  <si>
    <t>Location</t>
  </si>
  <si>
    <t>Date</t>
  </si>
  <si>
    <t>Destination</t>
  </si>
  <si>
    <t>Cost</t>
  </si>
  <si>
    <t>Transportation</t>
  </si>
  <si>
    <t>In-State</t>
  </si>
  <si>
    <t>Meals</t>
  </si>
  <si>
    <t>Out-of-State</t>
  </si>
  <si>
    <t>Lodging</t>
  </si>
  <si>
    <t>Foreign</t>
  </si>
  <si>
    <t>Sum of Travel</t>
  </si>
  <si>
    <r>
      <rPr>
        <rFont val="Arial"/>
        <color theme="1"/>
        <sz val="14.0"/>
        <u/>
      </rPr>
      <t xml:space="preserve">Capital Expenditures/Equipment </t>
    </r>
    <r>
      <rPr>
        <rFont val="Symbol"/>
        <color theme="1"/>
        <sz val="14.0"/>
        <u/>
        <vertAlign val="superscript"/>
      </rPr>
      <t>D</t>
    </r>
  </si>
  <si>
    <t>These items individually are OVER $5,000. Please obtain a vendor quote</t>
  </si>
  <si>
    <t>Item</t>
  </si>
  <si>
    <t>Amount</t>
  </si>
  <si>
    <t>Quantity</t>
  </si>
  <si>
    <t>Sum of Equipment</t>
  </si>
  <si>
    <t>Supplies</t>
  </si>
  <si>
    <t>These items individually are UNDER $5,000.</t>
  </si>
  <si>
    <t>Sum of Supplies</t>
  </si>
  <si>
    <t>Publication Charges</t>
  </si>
  <si>
    <t>For the typical activities included in this category, hold mouse over the cell to the left.</t>
  </si>
  <si>
    <t>Sum of Publication/Printing Charges</t>
  </si>
  <si>
    <t>This is the amount that can be charge IDC</t>
  </si>
  <si>
    <r>
      <rPr>
        <rFont val="Arial"/>
        <color theme="1"/>
        <sz val="14.0"/>
        <u/>
      </rPr>
      <t xml:space="preserve">Sub-Contracts </t>
    </r>
    <r>
      <rPr>
        <rFont val="Symbol"/>
        <color theme="1"/>
        <sz val="14.0"/>
        <u/>
        <vertAlign val="superscript"/>
      </rPr>
      <t>DÑ</t>
    </r>
  </si>
  <si>
    <t>UNT employees can not be recipients of UNT sub-contracts and must be paid in personnel category.</t>
  </si>
  <si>
    <t>Sum of Sub-Contracts</t>
  </si>
  <si>
    <t>Year</t>
  </si>
  <si>
    <t>Previous</t>
  </si>
  <si>
    <t>Current</t>
  </si>
  <si>
    <r>
      <rPr>
        <rFont val="Arial"/>
        <color theme="1"/>
        <sz val="14.0"/>
        <u/>
      </rPr>
      <t xml:space="preserve">Participant Support Costs </t>
    </r>
    <r>
      <rPr>
        <rFont val="Symbol"/>
        <color theme="1"/>
        <sz val="14.0"/>
        <u/>
        <vertAlign val="superscript"/>
      </rPr>
      <t>D</t>
    </r>
  </si>
  <si>
    <t>Scholarship</t>
  </si>
  <si>
    <t>Fellowship</t>
  </si>
  <si>
    <t>Subsistence</t>
  </si>
  <si>
    <t>Other</t>
  </si>
  <si>
    <t>Sum of Participant Support Costs</t>
  </si>
  <si>
    <t xml:space="preserve">Other-Graduate Student Tuition </t>
  </si>
  <si>
    <t>Calculate Grad Tuition in this Budget Category. IDC is not assessed on tuition.</t>
  </si>
  <si>
    <t>6 hours</t>
  </si>
  <si>
    <t>9 hours</t>
  </si>
  <si>
    <t xml:space="preserve">Sum of Other-Graduate Student Tuition </t>
  </si>
  <si>
    <r>
      <rPr>
        <rFont val="Arial"/>
        <color theme="1"/>
        <sz val="14.0"/>
        <u/>
      </rPr>
      <t xml:space="preserve">Other-All Other Costs except Graduate Tuition </t>
    </r>
    <r>
      <rPr>
        <rFont val="Symbol"/>
        <color theme="1"/>
        <sz val="14.0"/>
        <u/>
        <vertAlign val="superscript"/>
      </rPr>
      <t>DÑ</t>
    </r>
  </si>
  <si>
    <t>Patient Care Charges</t>
  </si>
  <si>
    <t>Off-site Facility Rental</t>
  </si>
  <si>
    <t>(User Defined)</t>
  </si>
  <si>
    <t>Sum of Other</t>
  </si>
  <si>
    <t>Indirect Costs</t>
  </si>
  <si>
    <t>IDC Type</t>
  </si>
  <si>
    <t>IDC rate</t>
  </si>
  <si>
    <t>Documentation Location</t>
  </si>
  <si>
    <t>Modified Total Direct Costs (Base for F&amp;A)</t>
  </si>
  <si>
    <t>Agency Restricted</t>
  </si>
  <si>
    <t>IDC Amount</t>
  </si>
  <si>
    <t>Total Direct Costs (Sponsor Direct)</t>
  </si>
  <si>
    <t>Year 2</t>
  </si>
  <si>
    <r>
      <rPr>
        <rFont val="Arial"/>
        <b/>
        <color theme="1"/>
        <sz val="10.0"/>
      </rPr>
      <t xml:space="preserve">Number of Months </t>
    </r>
    <r>
      <rPr>
        <rFont val="Arial"/>
        <b/>
        <color rgb="FFFF0000"/>
        <sz val="10.0"/>
      </rPr>
      <t>(Academic)</t>
    </r>
  </si>
  <si>
    <r>
      <rPr>
        <rFont val="Arial"/>
        <b/>
        <color theme="1"/>
        <sz val="10.0"/>
      </rPr>
      <t xml:space="preserve">Number of Months </t>
    </r>
    <r>
      <rPr>
        <rFont val="Arial"/>
        <b/>
        <color rgb="FFFF0000"/>
        <sz val="10.0"/>
      </rPr>
      <t>(Summer)</t>
    </r>
  </si>
  <si>
    <r>
      <rPr>
        <rFont val="Arial"/>
        <b/>
        <color theme="1"/>
        <sz val="10.0"/>
      </rPr>
      <t xml:space="preserve">Number of Months </t>
    </r>
    <r>
      <rPr>
        <rFont val="Arial"/>
        <b/>
        <color rgb="FFFF0000"/>
        <sz val="10.0"/>
      </rPr>
      <t>(Academic)</t>
    </r>
  </si>
  <si>
    <r>
      <rPr>
        <rFont val="Arial"/>
        <b/>
        <color theme="1"/>
        <sz val="10.0"/>
      </rPr>
      <t xml:space="preserve">Number of Months
</t>
    </r>
    <r>
      <rPr>
        <rFont val="Arial"/>
        <b/>
        <color rgb="FFFF0000"/>
        <sz val="10.0"/>
      </rPr>
      <t>(Summer)</t>
    </r>
  </si>
  <si>
    <r>
      <rPr>
        <rFont val="Arial"/>
        <color theme="1"/>
        <sz val="14.0"/>
        <u/>
      </rPr>
      <t xml:space="preserve">Capital Expenditures/Equipment </t>
    </r>
    <r>
      <rPr>
        <rFont val="Symbol"/>
        <color theme="1"/>
        <sz val="14.0"/>
        <u/>
        <vertAlign val="superscript"/>
      </rPr>
      <t>D</t>
    </r>
  </si>
  <si>
    <t>These items individually are OVER $5,000.</t>
  </si>
  <si>
    <t>Price</t>
  </si>
  <si>
    <r>
      <rPr>
        <rFont val="Arial"/>
        <color theme="1"/>
        <sz val="14.0"/>
        <u/>
      </rPr>
      <t xml:space="preserve">Sub-Contracts </t>
    </r>
    <r>
      <rPr>
        <rFont val="Symbol"/>
        <color theme="1"/>
        <sz val="14.0"/>
        <u/>
        <vertAlign val="superscript"/>
      </rPr>
      <t>DÑ</t>
    </r>
  </si>
  <si>
    <r>
      <rPr>
        <rFont val="Arial"/>
        <color theme="1"/>
        <sz val="14.0"/>
        <u/>
      </rPr>
      <t xml:space="preserve">Participant Support Costs </t>
    </r>
    <r>
      <rPr>
        <rFont val="Symbol"/>
        <color theme="1"/>
        <sz val="14.0"/>
        <u/>
        <vertAlign val="superscript"/>
      </rPr>
      <t>D</t>
    </r>
  </si>
  <si>
    <r>
      <rPr>
        <rFont val="Arial"/>
        <color theme="1"/>
        <sz val="14.0"/>
        <u/>
      </rPr>
      <t xml:space="preserve">Other-Graduate Student Tuition  </t>
    </r>
    <r>
      <rPr>
        <rFont val="Symbol"/>
        <color theme="1"/>
        <sz val="14.0"/>
        <u/>
        <vertAlign val="superscript"/>
      </rPr>
      <t>D</t>
    </r>
  </si>
  <si>
    <r>
      <rPr>
        <rFont val="Arial"/>
        <color theme="1"/>
        <sz val="14.0"/>
        <u/>
      </rPr>
      <t xml:space="preserve">Other-All Other Costs except Graduate Tuition </t>
    </r>
    <r>
      <rPr>
        <rFont val="Symbol"/>
        <color theme="1"/>
        <sz val="14.0"/>
        <u/>
        <vertAlign val="superscript"/>
      </rPr>
      <t>DÑ</t>
    </r>
  </si>
  <si>
    <t>Year 3</t>
  </si>
  <si>
    <r>
      <rPr>
        <rFont val="Arial"/>
        <b/>
        <color theme="1"/>
        <sz val="10.0"/>
      </rPr>
      <t xml:space="preserve">Number of Months </t>
    </r>
    <r>
      <rPr>
        <rFont val="Arial"/>
        <b/>
        <color rgb="FFFF0000"/>
        <sz val="10.0"/>
      </rPr>
      <t>(Academic)</t>
    </r>
  </si>
  <si>
    <r>
      <rPr>
        <rFont val="Arial"/>
        <b/>
        <color theme="1"/>
        <sz val="10.0"/>
      </rPr>
      <t xml:space="preserve">Number of Months </t>
    </r>
    <r>
      <rPr>
        <rFont val="Arial"/>
        <b/>
        <color rgb="FFFF0000"/>
        <sz val="10.0"/>
      </rPr>
      <t>(Summer)</t>
    </r>
  </si>
  <si>
    <r>
      <rPr>
        <rFont val="Arial"/>
        <b/>
        <color theme="1"/>
        <sz val="10.0"/>
      </rPr>
      <t xml:space="preserve">Number of Months </t>
    </r>
    <r>
      <rPr>
        <rFont val="Arial"/>
        <b/>
        <color rgb="FFFF0000"/>
        <sz val="10.0"/>
      </rPr>
      <t>(Academic)</t>
    </r>
  </si>
  <si>
    <r>
      <rPr>
        <rFont val="Arial"/>
        <b/>
        <color theme="1"/>
        <sz val="10.0"/>
      </rPr>
      <t xml:space="preserve">Number of Months
</t>
    </r>
    <r>
      <rPr>
        <rFont val="Arial"/>
        <b/>
        <color rgb="FFFF0000"/>
        <sz val="10.0"/>
      </rPr>
      <t>(Summer)</t>
    </r>
  </si>
  <si>
    <r>
      <rPr>
        <rFont val="Arial"/>
        <color theme="1"/>
        <sz val="14.0"/>
        <u/>
      </rPr>
      <t xml:space="preserve">Capital Expenditures/Equipment </t>
    </r>
    <r>
      <rPr>
        <rFont val="Symbol"/>
        <color theme="1"/>
        <sz val="14.0"/>
        <u/>
        <vertAlign val="superscript"/>
      </rPr>
      <t>D</t>
    </r>
  </si>
  <si>
    <t>These items individually are OVER $5,000.Please obtain a vendor quote</t>
  </si>
  <si>
    <r>
      <rPr>
        <rFont val="Arial"/>
        <color theme="1"/>
        <sz val="14.0"/>
        <u/>
      </rPr>
      <t xml:space="preserve">Sub-Contracts </t>
    </r>
    <r>
      <rPr>
        <rFont val="Symbol"/>
        <color theme="1"/>
        <sz val="14.0"/>
        <u/>
        <vertAlign val="superscript"/>
      </rPr>
      <t>DÑ</t>
    </r>
  </si>
  <si>
    <r>
      <rPr>
        <rFont val="Arial"/>
        <color theme="1"/>
        <sz val="14.0"/>
        <u/>
      </rPr>
      <t xml:space="preserve">Participant Support Costs </t>
    </r>
    <r>
      <rPr>
        <rFont val="Symbol"/>
        <color theme="1"/>
        <sz val="14.0"/>
        <u/>
        <vertAlign val="superscript"/>
      </rPr>
      <t>D</t>
    </r>
  </si>
  <si>
    <r>
      <rPr>
        <rFont val="Arial"/>
        <color theme="1"/>
        <sz val="14.0"/>
        <u/>
      </rPr>
      <t xml:space="preserve">Other-All Other Costs except Graduate Tuition </t>
    </r>
    <r>
      <rPr>
        <rFont val="Symbol"/>
        <color theme="1"/>
        <sz val="14.0"/>
        <u/>
        <vertAlign val="superscript"/>
      </rPr>
      <t>DÑ</t>
    </r>
  </si>
  <si>
    <t>Year 4</t>
  </si>
  <si>
    <r>
      <rPr>
        <rFont val="Arial"/>
        <b/>
        <color theme="1"/>
        <sz val="10.0"/>
      </rPr>
      <t xml:space="preserve">Number of Months </t>
    </r>
    <r>
      <rPr>
        <rFont val="Arial"/>
        <b/>
        <color rgb="FFFF0000"/>
        <sz val="10.0"/>
      </rPr>
      <t>(Academic)</t>
    </r>
  </si>
  <si>
    <r>
      <rPr>
        <rFont val="Arial"/>
        <b/>
        <color theme="1"/>
        <sz val="10.0"/>
      </rPr>
      <t xml:space="preserve">Number of Months </t>
    </r>
    <r>
      <rPr>
        <rFont val="Arial"/>
        <b/>
        <color rgb="FFFF0000"/>
        <sz val="10.0"/>
      </rPr>
      <t>(Summer)</t>
    </r>
  </si>
  <si>
    <r>
      <rPr>
        <rFont val="Arial"/>
        <b/>
        <color theme="1"/>
        <sz val="10.0"/>
      </rPr>
      <t xml:space="preserve">Number of Months </t>
    </r>
    <r>
      <rPr>
        <rFont val="Arial"/>
        <b/>
        <color rgb="FFFF0000"/>
        <sz val="10.0"/>
      </rPr>
      <t>(Academic)</t>
    </r>
  </si>
  <si>
    <r>
      <rPr>
        <rFont val="Arial"/>
        <b/>
        <color theme="1"/>
        <sz val="10.0"/>
      </rPr>
      <t xml:space="preserve">Number of Months
</t>
    </r>
    <r>
      <rPr>
        <rFont val="Arial"/>
        <b/>
        <color rgb="FFFF0000"/>
        <sz val="10.0"/>
      </rPr>
      <t>(Summer)</t>
    </r>
  </si>
  <si>
    <r>
      <rPr>
        <rFont val="Arial"/>
        <color theme="1"/>
        <sz val="14.0"/>
        <u/>
      </rPr>
      <t xml:space="preserve">Capital Expenditures/Equipment </t>
    </r>
    <r>
      <rPr>
        <rFont val="Symbol"/>
        <color theme="1"/>
        <sz val="14.0"/>
        <u/>
        <vertAlign val="superscript"/>
      </rPr>
      <t>D</t>
    </r>
  </si>
  <si>
    <r>
      <rPr>
        <rFont val="Arial"/>
        <color theme="1"/>
        <sz val="14.0"/>
        <u/>
      </rPr>
      <t xml:space="preserve">Sub-Contracts </t>
    </r>
    <r>
      <rPr>
        <rFont val="Symbol"/>
        <color theme="1"/>
        <sz val="14.0"/>
        <u/>
        <vertAlign val="superscript"/>
      </rPr>
      <t>DÑ</t>
    </r>
  </si>
  <si>
    <r>
      <rPr>
        <rFont val="Arial"/>
        <color theme="1"/>
        <sz val="14.0"/>
        <u/>
      </rPr>
      <t xml:space="preserve">Participant Support Costs </t>
    </r>
    <r>
      <rPr>
        <rFont val="Symbol"/>
        <color theme="1"/>
        <sz val="14.0"/>
        <u/>
        <vertAlign val="superscript"/>
      </rPr>
      <t>D</t>
    </r>
  </si>
  <si>
    <t>Sum of Participants Support Costs</t>
  </si>
  <si>
    <t>Other-Graduate Student Tuition</t>
  </si>
  <si>
    <r>
      <rPr>
        <rFont val="Arial"/>
        <color theme="1"/>
        <sz val="14.0"/>
        <u/>
      </rPr>
      <t xml:space="preserve">Other-All Other Costs except Graduate Tuition </t>
    </r>
    <r>
      <rPr>
        <rFont val="Symbol"/>
        <color theme="1"/>
        <sz val="14.0"/>
        <u/>
        <vertAlign val="superscript"/>
      </rPr>
      <t>DÑ</t>
    </r>
  </si>
  <si>
    <t>Year 5</t>
  </si>
  <si>
    <r>
      <rPr>
        <rFont val="Arial"/>
        <b/>
        <color theme="1"/>
        <sz val="10.0"/>
      </rPr>
      <t xml:space="preserve">Number of Months </t>
    </r>
    <r>
      <rPr>
        <rFont val="Arial"/>
        <b/>
        <color rgb="FFFF0000"/>
        <sz val="10.0"/>
      </rPr>
      <t>(Academic)</t>
    </r>
  </si>
  <si>
    <r>
      <rPr>
        <rFont val="Arial"/>
        <b/>
        <color theme="1"/>
        <sz val="10.0"/>
      </rPr>
      <t xml:space="preserve">Number of Months </t>
    </r>
    <r>
      <rPr>
        <rFont val="Arial"/>
        <b/>
        <color rgb="FFFF0000"/>
        <sz val="10.0"/>
      </rPr>
      <t>(Summer)</t>
    </r>
  </si>
  <si>
    <r>
      <rPr>
        <rFont val="Arial"/>
        <b/>
        <color theme="1"/>
        <sz val="10.0"/>
      </rPr>
      <t xml:space="preserve">Number of Months </t>
    </r>
    <r>
      <rPr>
        <rFont val="Arial"/>
        <b/>
        <color rgb="FFFF0000"/>
        <sz val="10.0"/>
      </rPr>
      <t>(Academic)</t>
    </r>
  </si>
  <si>
    <r>
      <rPr>
        <rFont val="Arial"/>
        <b/>
        <color theme="1"/>
        <sz val="10.0"/>
      </rPr>
      <t xml:space="preserve">Number of Months
</t>
    </r>
    <r>
      <rPr>
        <rFont val="Arial"/>
        <b/>
        <color rgb="FFFF0000"/>
        <sz val="10.0"/>
      </rPr>
      <t>(Summer)</t>
    </r>
  </si>
  <si>
    <r>
      <rPr>
        <rFont val="Arial"/>
        <color theme="1"/>
        <sz val="14.0"/>
        <u/>
      </rPr>
      <t xml:space="preserve">Capital Expenditures/Equipment </t>
    </r>
    <r>
      <rPr>
        <rFont val="Symbol"/>
        <color theme="1"/>
        <sz val="14.0"/>
        <u/>
        <vertAlign val="superscript"/>
      </rPr>
      <t>D</t>
    </r>
  </si>
  <si>
    <r>
      <rPr>
        <rFont val="Arial"/>
        <color theme="1"/>
        <sz val="14.0"/>
        <u/>
      </rPr>
      <t xml:space="preserve">Sub-Contracts </t>
    </r>
    <r>
      <rPr>
        <rFont val="Symbol"/>
        <color theme="1"/>
        <sz val="14.0"/>
        <u/>
        <vertAlign val="superscript"/>
      </rPr>
      <t>DÑ</t>
    </r>
  </si>
  <si>
    <r>
      <rPr>
        <rFont val="Arial"/>
        <color theme="1"/>
        <sz val="14.0"/>
        <u/>
      </rPr>
      <t xml:space="preserve">Participant Support Costs </t>
    </r>
    <r>
      <rPr>
        <rFont val="Symbol"/>
        <color theme="1"/>
        <sz val="14.0"/>
        <u/>
        <vertAlign val="superscript"/>
      </rPr>
      <t>D</t>
    </r>
  </si>
  <si>
    <r>
      <rPr>
        <rFont val="Arial"/>
        <color theme="1"/>
        <sz val="14.0"/>
        <u/>
      </rPr>
      <t xml:space="preserve">Other-All Other Costs except Graduate Tuition </t>
    </r>
    <r>
      <rPr>
        <rFont val="Symbol"/>
        <color theme="1"/>
        <sz val="14.0"/>
        <u/>
        <vertAlign val="superscript"/>
      </rPr>
      <t>DÑ</t>
    </r>
  </si>
  <si>
    <t>BB Version:</t>
  </si>
  <si>
    <t>Total</t>
  </si>
  <si>
    <t>Subtotal of Personnel</t>
  </si>
  <si>
    <t>Fringe Benefits</t>
  </si>
  <si>
    <t>Subtotal of Fringe Benefits for Personnel</t>
  </si>
  <si>
    <t>Subtotal of Personnel and FB</t>
  </si>
  <si>
    <t>Subtotal of Students</t>
  </si>
  <si>
    <t>Subtotal of Fringe Benefits for Students</t>
  </si>
  <si>
    <t>Subtotal of Students and FBS</t>
  </si>
  <si>
    <t>Subtotal of Salary</t>
  </si>
  <si>
    <t>Subtotal of Fringe Benefits</t>
  </si>
  <si>
    <t>Subtotal of Personnel and Students</t>
  </si>
  <si>
    <r>
      <rPr>
        <rFont val="Arial"/>
        <color rgb="FF3366FF"/>
        <sz val="10.0"/>
        <u/>
      </rPr>
      <t>Capital Expenditures/Equipment</t>
    </r>
    <r>
      <rPr>
        <rFont val="Arial"/>
        <color rgb="FF3366FF"/>
        <sz val="10.0"/>
        <u/>
        <vertAlign val="superscript"/>
      </rPr>
      <t xml:space="preserve"> </t>
    </r>
    <r>
      <rPr>
        <rFont val="Symbol"/>
        <color rgb="FF3366FF"/>
        <sz val="10.0"/>
        <u/>
        <vertAlign val="superscript"/>
      </rPr>
      <t>D</t>
    </r>
  </si>
  <si>
    <t>Publication/Printing Charges</t>
  </si>
  <si>
    <r>
      <rPr>
        <rFont val="Arial"/>
        <color rgb="FF3366FF"/>
        <sz val="10.0"/>
        <u/>
      </rPr>
      <t>Sub-Contracts</t>
    </r>
    <r>
      <rPr>
        <rFont val="Symbol"/>
        <color rgb="FF3366FF"/>
        <sz val="10.0"/>
        <u/>
        <vertAlign val="superscript"/>
      </rPr>
      <t xml:space="preserve"> DÑ</t>
    </r>
  </si>
  <si>
    <t>Subtotal of Sub-Contracts</t>
  </si>
  <si>
    <r>
      <rPr>
        <rFont val="Arial"/>
        <color rgb="FF3366FF"/>
        <sz val="10.0"/>
        <u/>
      </rPr>
      <t>Participant Support Costs</t>
    </r>
    <r>
      <rPr>
        <rFont val="Symbol"/>
        <color rgb="FF3366FF"/>
        <sz val="10.0"/>
        <u/>
        <vertAlign val="superscript"/>
      </rPr>
      <t xml:space="preserve"> D</t>
    </r>
  </si>
  <si>
    <t>Other-Graduate Student Tuition (IDC is not assessed on tuition)</t>
  </si>
  <si>
    <r>
      <rPr>
        <rFont val="Arial"/>
        <color rgb="FF3366FF"/>
        <sz val="10.0"/>
        <u/>
      </rPr>
      <t>Other-All Other Costs except Graduate Tuition</t>
    </r>
    <r>
      <rPr>
        <rFont val="Symbol"/>
        <color rgb="FF3366FF"/>
        <sz val="10.0"/>
        <u/>
        <vertAlign val="superscript"/>
      </rPr>
      <t xml:space="preserve"> DÑ</t>
    </r>
  </si>
  <si>
    <t xml:space="preserve">Subtotal of all non-personnel items </t>
  </si>
  <si>
    <t>Total Direct Costs</t>
  </si>
  <si>
    <t>Requested Amount</t>
  </si>
</sst>
</file>

<file path=xl/styles.xml><?xml version="1.0" encoding="utf-8"?>
<styleSheet xmlns="http://schemas.openxmlformats.org/spreadsheetml/2006/main" xmlns:x14ac="http://schemas.microsoft.com/office/spreadsheetml/2009/9/ac" xmlns:mc="http://schemas.openxmlformats.org/markup-compatibility/2006">
  <numFmts count="5">
    <numFmt numFmtId="164" formatCode="&quot;$&quot;#,##0.00"/>
    <numFmt numFmtId="165" formatCode="0.0"/>
    <numFmt numFmtId="166" formatCode="[&lt;=9999999]###\-####;\(###\)\ ###\-####"/>
    <numFmt numFmtId="167" formatCode="&quot;$&quot;#,##0"/>
    <numFmt numFmtId="168" formatCode="000\-00\-0000"/>
  </numFmts>
  <fonts count="37">
    <font>
      <sz val="10.0"/>
      <color rgb="FF000000"/>
      <name val="Arial"/>
      <scheme val="minor"/>
    </font>
    <font>
      <b/>
      <sz val="10.0"/>
      <color theme="1"/>
      <name val="Arial"/>
    </font>
    <font>
      <color theme="1"/>
      <name val="Arial"/>
      <scheme val="minor"/>
    </font>
    <font>
      <u/>
      <sz val="10.0"/>
      <color theme="1"/>
      <name val="Arial"/>
    </font>
    <font>
      <sz val="10.0"/>
      <color theme="1"/>
      <name val="Arial"/>
    </font>
    <font>
      <i/>
      <sz val="10.0"/>
      <color theme="1"/>
      <name val="Arial"/>
    </font>
    <font>
      <b/>
      <sz val="24.0"/>
      <color theme="1"/>
      <name val="Arial"/>
    </font>
    <font>
      <sz val="14.0"/>
      <color theme="1"/>
      <name val="Arial"/>
    </font>
    <font>
      <b/>
      <sz val="12.0"/>
      <color rgb="FFFF0000"/>
      <name val="Arial"/>
    </font>
    <font>
      <sz val="10.0"/>
      <color rgb="FFFF0000"/>
      <name val="Arial"/>
    </font>
    <font>
      <sz val="12.0"/>
      <color rgb="FFFF0000"/>
      <name val="Arial"/>
    </font>
    <font/>
    <font>
      <sz val="18.0"/>
      <color theme="1"/>
      <name val="Arial"/>
    </font>
    <font>
      <sz val="10.0"/>
      <color rgb="FFFFFFFF"/>
      <name val="Arial"/>
    </font>
    <font>
      <u/>
      <sz val="14.0"/>
      <color theme="1"/>
      <name val="Arial"/>
    </font>
    <font>
      <b/>
      <sz val="10.0"/>
      <color rgb="FF808000"/>
      <name val="Arial"/>
    </font>
    <font>
      <sz val="10.0"/>
      <color rgb="FF808000"/>
      <name val="Arial"/>
    </font>
    <font>
      <b/>
      <sz val="10.0"/>
      <color rgb="FF008000"/>
      <name val="Arial"/>
    </font>
    <font>
      <sz val="10.0"/>
      <color rgb="FF008000"/>
      <name val="Arial"/>
    </font>
    <font>
      <b/>
      <sz val="10.0"/>
      <color rgb="FF000000"/>
      <name val="Arial"/>
    </font>
    <font>
      <sz val="10.0"/>
      <color rgb="FF000000"/>
      <name val="Arial"/>
    </font>
    <font>
      <b/>
      <sz val="10.0"/>
      <color rgb="FF993300"/>
      <name val="Arial"/>
    </font>
    <font>
      <sz val="10.0"/>
      <color rgb="FF993300"/>
      <name val="Arial"/>
    </font>
    <font>
      <u/>
      <sz val="10.0"/>
      <color rgb="FF0000FF"/>
      <name val="Arial"/>
    </font>
    <font>
      <b/>
      <sz val="10.0"/>
      <color rgb="FF0000FF"/>
      <name val="Arial"/>
    </font>
    <font>
      <b/>
      <sz val="10.0"/>
      <color rgb="FFFF0000"/>
      <name val="Arial"/>
    </font>
    <font>
      <b/>
      <sz val="12.0"/>
      <color rgb="FFFF9900"/>
      <name val="Arial"/>
    </font>
    <font>
      <sz val="8.0"/>
      <color theme="1"/>
      <name val="Arial"/>
    </font>
    <font>
      <u/>
      <sz val="10.0"/>
      <color rgb="FF808000"/>
      <name val="Arial"/>
    </font>
    <font>
      <sz val="10.0"/>
      <color rgb="FF3366FF"/>
      <name val="Arial"/>
    </font>
    <font>
      <u/>
      <sz val="10.0"/>
      <color rgb="FF3366FF"/>
      <name val="Arial"/>
    </font>
    <font>
      <u/>
      <sz val="10.0"/>
      <color rgb="FF008000"/>
      <name val="Arial"/>
    </font>
    <font>
      <u/>
      <sz val="10.0"/>
      <color rgb="FF000000"/>
      <name val="Arial"/>
    </font>
    <font>
      <u/>
      <sz val="10.0"/>
      <color rgb="FF993300"/>
      <name val="Arial"/>
    </font>
    <font>
      <u/>
      <sz val="10.0"/>
      <color rgb="FFFF0000"/>
      <name val="Arial"/>
    </font>
    <font>
      <u/>
      <sz val="10.0"/>
      <color rgb="FFFF9900"/>
      <name val="Arial"/>
    </font>
    <font>
      <sz val="10.0"/>
      <color rgb="FFFF9900"/>
      <name val="Arial"/>
    </font>
  </fonts>
  <fills count="4">
    <fill>
      <patternFill patternType="none"/>
    </fill>
    <fill>
      <patternFill patternType="lightGray"/>
    </fill>
    <fill>
      <patternFill patternType="solid">
        <fgColor rgb="FFFFFF99"/>
        <bgColor rgb="FFFFFF99"/>
      </patternFill>
    </fill>
    <fill>
      <patternFill patternType="solid">
        <fgColor rgb="FFFFFF00"/>
        <bgColor rgb="FFFFFF00"/>
      </patternFill>
    </fill>
  </fills>
  <borders count="9">
    <border/>
    <border>
      <left/>
      <right/>
      <top/>
      <bottom/>
    </border>
    <border>
      <left/>
      <top/>
      <bottom/>
    </border>
    <border>
      <top/>
      <bottom/>
    </border>
    <border>
      <left style="thin">
        <color rgb="FF000000"/>
      </left>
    </border>
    <border>
      <bottom style="thin">
        <color rgb="FF000000"/>
      </bottom>
    </border>
    <border>
      <left style="thin">
        <color rgb="FF000000"/>
      </left>
      <bottom style="thin">
        <color rgb="FF000000"/>
      </bottom>
    </border>
    <border>
      <left style="thin">
        <color rgb="FF000000"/>
      </left>
      <top style="thin">
        <color rgb="FF000000"/>
      </top>
    </border>
    <border>
      <top style="thin">
        <color rgb="FF000000"/>
      </top>
    </border>
  </borders>
  <cellStyleXfs count="1">
    <xf borderId="0" fillId="0" fontId="0" numFmtId="0" applyAlignment="1" applyFont="1"/>
  </cellStyleXfs>
  <cellXfs count="149">
    <xf borderId="0" fillId="0" fontId="0" numFmtId="0" xfId="0" applyAlignment="1" applyFont="1">
      <alignment readingOrder="0" shrinkToFit="0" vertical="bottom" wrapText="0"/>
    </xf>
    <xf borderId="0" fillId="0" fontId="1" numFmtId="0" xfId="0" applyFont="1"/>
    <xf borderId="0" fillId="0" fontId="2" numFmtId="0" xfId="0" applyFont="1"/>
    <xf borderId="0" fillId="0" fontId="3" numFmtId="0" xfId="0" applyFont="1"/>
    <xf borderId="0" fillId="0" fontId="4" numFmtId="0" xfId="0" applyFont="1"/>
    <xf borderId="0" fillId="0" fontId="4" numFmtId="14" xfId="0" applyFont="1" applyNumberFormat="1"/>
    <xf borderId="0" fillId="0" fontId="5" numFmtId="0" xfId="0" applyFont="1"/>
    <xf borderId="0" fillId="0" fontId="4" numFmtId="164" xfId="0" applyFont="1" applyNumberFormat="1"/>
    <xf borderId="0" fillId="0" fontId="4" numFmtId="164" xfId="0" applyAlignment="1" applyFont="1" applyNumberFormat="1">
      <alignment shrinkToFit="0" wrapText="1"/>
    </xf>
    <xf borderId="0" fillId="0" fontId="6" numFmtId="0" xfId="0" applyAlignment="1" applyFont="1">
      <alignment horizontal="center" shrinkToFit="0" vertical="top" wrapText="1"/>
    </xf>
    <xf borderId="0" fillId="0" fontId="7" numFmtId="0" xfId="0" applyAlignment="1" applyFont="1">
      <alignment horizontal="center" shrinkToFit="0" vertical="top" wrapText="1"/>
    </xf>
    <xf borderId="0" fillId="0" fontId="7" numFmtId="0" xfId="0" applyAlignment="1" applyFont="1">
      <alignment horizontal="center" vertical="top"/>
    </xf>
    <xf borderId="0" fillId="0" fontId="4" numFmtId="0" xfId="0" applyAlignment="1" applyFont="1">
      <alignment horizontal="left" vertical="top"/>
    </xf>
    <xf borderId="0" fillId="0" fontId="8" numFmtId="0" xfId="0" applyAlignment="1" applyFont="1">
      <alignment horizontal="left" vertical="top"/>
    </xf>
    <xf borderId="0" fillId="0" fontId="4" numFmtId="0" xfId="0" applyAlignment="1" applyFont="1">
      <alignment horizontal="center"/>
    </xf>
    <xf borderId="0" fillId="0" fontId="7" numFmtId="0" xfId="0" applyAlignment="1" applyFont="1">
      <alignment horizontal="left" vertical="top"/>
    </xf>
    <xf borderId="0" fillId="0" fontId="9" numFmtId="0" xfId="0" applyAlignment="1" applyFont="1">
      <alignment horizontal="center" vertical="top"/>
    </xf>
    <xf borderId="0" fillId="0" fontId="9" numFmtId="0" xfId="0" applyAlignment="1" applyFont="1">
      <alignment horizontal="left" vertical="top"/>
    </xf>
    <xf borderId="0" fillId="0" fontId="4" numFmtId="0" xfId="0" applyAlignment="1" applyFont="1">
      <alignment shrinkToFit="0" vertical="top" wrapText="1"/>
    </xf>
    <xf borderId="0" fillId="0" fontId="4" numFmtId="0" xfId="0" applyAlignment="1" applyFont="1">
      <alignment horizontal="center" vertical="top"/>
    </xf>
    <xf borderId="0" fillId="0" fontId="7" numFmtId="0" xfId="0" applyAlignment="1" applyFont="1">
      <alignment horizontal="left" shrinkToFit="0" vertical="top" wrapText="1"/>
    </xf>
    <xf borderId="0" fillId="0" fontId="10" numFmtId="0" xfId="0" applyAlignment="1" applyFont="1">
      <alignment horizontal="right" vertical="top"/>
    </xf>
    <xf borderId="1" fillId="2" fontId="4" numFmtId="0" xfId="0" applyBorder="1" applyFill="1" applyFont="1"/>
    <xf borderId="0" fillId="0" fontId="4" numFmtId="0" xfId="0" applyAlignment="1" applyFont="1">
      <alignment shrinkToFit="0" wrapText="1"/>
    </xf>
    <xf borderId="0" fillId="0" fontId="10" numFmtId="0" xfId="0" applyAlignment="1" applyFont="1">
      <alignment horizontal="right" shrinkToFit="0" vertical="top" wrapText="1"/>
    </xf>
    <xf borderId="1" fillId="2" fontId="1" numFmtId="0" xfId="0" applyAlignment="1" applyBorder="1" applyFont="1">
      <alignment shrinkToFit="0" wrapText="1"/>
    </xf>
    <xf borderId="0" fillId="0" fontId="1" numFmtId="0" xfId="0" applyAlignment="1" applyFont="1">
      <alignment shrinkToFit="0" wrapText="1"/>
    </xf>
    <xf borderId="0" fillId="0" fontId="1" numFmtId="0" xfId="0" applyAlignment="1" applyFont="1">
      <alignment horizontal="right"/>
    </xf>
    <xf borderId="0" fillId="0" fontId="4" numFmtId="165" xfId="0" applyAlignment="1" applyFont="1" applyNumberFormat="1">
      <alignment horizontal="left"/>
    </xf>
    <xf borderId="2" fillId="2" fontId="4" numFmtId="0" xfId="0" applyAlignment="1" applyBorder="1" applyFont="1">
      <alignment shrinkToFit="0" wrapText="1"/>
    </xf>
    <xf borderId="3" fillId="0" fontId="11" numFmtId="0" xfId="0" applyBorder="1" applyFont="1"/>
    <xf borderId="2" fillId="2" fontId="4" numFmtId="0" xfId="0" applyBorder="1" applyFont="1"/>
    <xf borderId="1" fillId="2" fontId="4" numFmtId="166" xfId="0" applyBorder="1" applyFont="1" applyNumberFormat="1"/>
    <xf borderId="0" fillId="0" fontId="1" numFmtId="166" xfId="0" applyFont="1" applyNumberFormat="1"/>
    <xf borderId="0" fillId="0" fontId="12" numFmtId="0" xfId="0" applyFont="1"/>
    <xf borderId="0" fillId="0" fontId="4" numFmtId="0" xfId="0" applyAlignment="1" applyFont="1">
      <alignment horizontal="right"/>
    </xf>
    <xf borderId="1" fillId="2" fontId="4" numFmtId="14" xfId="0" applyBorder="1" applyFont="1" applyNumberFormat="1"/>
    <xf borderId="0" fillId="0" fontId="13" numFmtId="14" xfId="0" applyFont="1" applyNumberFormat="1"/>
    <xf borderId="0" fillId="0" fontId="14" numFmtId="0" xfId="0" applyFont="1"/>
    <xf borderId="0" fillId="0" fontId="9" numFmtId="0" xfId="0" applyFont="1"/>
    <xf borderId="0" fillId="0" fontId="1" numFmtId="0" xfId="0" applyAlignment="1" applyFont="1">
      <alignment horizontal="center" shrinkToFit="0" wrapText="1"/>
    </xf>
    <xf borderId="0" fillId="0" fontId="1" numFmtId="0" xfId="0" applyAlignment="1" applyFont="1">
      <alignment horizontal="center"/>
    </xf>
    <xf borderId="1" fillId="2" fontId="4" numFmtId="1" xfId="0" applyBorder="1" applyFont="1" applyNumberFormat="1"/>
    <xf borderId="1" fillId="2" fontId="4" numFmtId="0" xfId="0" applyAlignment="1" applyBorder="1" applyFont="1">
      <alignment horizontal="center"/>
    </xf>
    <xf borderId="1" fillId="2" fontId="4" numFmtId="167" xfId="0" applyBorder="1" applyFont="1" applyNumberFormat="1"/>
    <xf borderId="0" fillId="0" fontId="4" numFmtId="167" xfId="0" applyFont="1" applyNumberFormat="1"/>
    <xf borderId="0" fillId="0" fontId="4" numFmtId="1" xfId="0" applyFont="1" applyNumberFormat="1"/>
    <xf borderId="0" fillId="0" fontId="15" numFmtId="1" xfId="0" applyAlignment="1" applyFont="1" applyNumberFormat="1">
      <alignment horizontal="right"/>
    </xf>
    <xf borderId="0" fillId="0" fontId="15" numFmtId="167" xfId="0" applyFont="1" applyNumberFormat="1"/>
    <xf borderId="0" fillId="0" fontId="1" numFmtId="164" xfId="0" applyAlignment="1" applyFont="1" applyNumberFormat="1">
      <alignment horizontal="center" shrinkToFit="0" wrapText="1"/>
    </xf>
    <xf borderId="1" fillId="3" fontId="4" numFmtId="0" xfId="0" applyBorder="1" applyFill="1" applyFont="1"/>
    <xf borderId="1" fillId="3" fontId="4" numFmtId="2" xfId="0" applyBorder="1" applyFont="1" applyNumberFormat="1"/>
    <xf borderId="0" fillId="0" fontId="13" numFmtId="0" xfId="0" applyFont="1"/>
    <xf borderId="0" fillId="0" fontId="4" numFmtId="16" xfId="0" applyFont="1" applyNumberFormat="1"/>
    <xf borderId="0" fillId="0" fontId="15" numFmtId="0" xfId="0" applyAlignment="1" applyFont="1">
      <alignment horizontal="right"/>
    </xf>
    <xf borderId="0" fillId="0" fontId="16" numFmtId="0" xfId="0" applyAlignment="1" applyFont="1">
      <alignment horizontal="right"/>
    </xf>
    <xf borderId="0" fillId="0" fontId="17" numFmtId="1" xfId="0" applyAlignment="1" applyFont="1" applyNumberFormat="1">
      <alignment horizontal="right"/>
    </xf>
    <xf borderId="0" fillId="0" fontId="17" numFmtId="167" xfId="0" applyFont="1" applyNumberFormat="1"/>
    <xf borderId="0" fillId="0" fontId="17" numFmtId="0" xfId="0" applyAlignment="1" applyFont="1">
      <alignment horizontal="right"/>
    </xf>
    <xf borderId="0" fillId="0" fontId="18" numFmtId="0" xfId="0" applyAlignment="1" applyFont="1">
      <alignment horizontal="right"/>
    </xf>
    <xf borderId="0" fillId="0" fontId="19" numFmtId="0" xfId="0" applyAlignment="1" applyFont="1">
      <alignment horizontal="right"/>
    </xf>
    <xf borderId="0" fillId="0" fontId="20" numFmtId="0" xfId="0" applyAlignment="1" applyFont="1">
      <alignment horizontal="right"/>
    </xf>
    <xf borderId="0" fillId="0" fontId="19" numFmtId="167" xfId="0" applyFont="1" applyNumberFormat="1"/>
    <xf borderId="0" fillId="0" fontId="21" numFmtId="0" xfId="0" applyAlignment="1" applyFont="1">
      <alignment horizontal="right"/>
    </xf>
    <xf borderId="0" fillId="0" fontId="22" numFmtId="0" xfId="0" applyAlignment="1" applyFont="1">
      <alignment horizontal="right"/>
    </xf>
    <xf borderId="0" fillId="0" fontId="21" numFmtId="167" xfId="0" applyFont="1" applyNumberFormat="1"/>
    <xf borderId="0" fillId="0" fontId="23" numFmtId="0" xfId="0" applyFont="1"/>
    <xf borderId="1" fillId="2" fontId="4" numFmtId="0" xfId="0" applyAlignment="1" applyBorder="1" applyFont="1">
      <alignment shrinkToFit="0" wrapText="1"/>
    </xf>
    <xf borderId="0" fillId="0" fontId="24" numFmtId="0" xfId="0" applyAlignment="1" applyFont="1">
      <alignment horizontal="right"/>
    </xf>
    <xf borderId="0" fillId="0" fontId="24" numFmtId="167" xfId="0" applyFont="1" applyNumberFormat="1"/>
    <xf borderId="1" fillId="3" fontId="4" numFmtId="164" xfId="0" applyBorder="1" applyFont="1" applyNumberFormat="1"/>
    <xf borderId="0" fillId="0" fontId="24" numFmtId="0" xfId="0" applyFont="1"/>
    <xf borderId="0" fillId="0" fontId="24" numFmtId="164" xfId="0" applyFont="1" applyNumberFormat="1"/>
    <xf borderId="0" fillId="0" fontId="24" numFmtId="1" xfId="0" applyAlignment="1" applyFont="1" applyNumberFormat="1">
      <alignment horizontal="right"/>
    </xf>
    <xf borderId="0" fillId="0" fontId="1" numFmtId="0" xfId="0" applyAlignment="1" applyFont="1">
      <alignment horizontal="left"/>
    </xf>
    <xf borderId="0" fillId="0" fontId="25" numFmtId="0" xfId="0" applyAlignment="1" applyFont="1">
      <alignment horizontal="right"/>
    </xf>
    <xf borderId="0" fillId="0" fontId="25" numFmtId="167" xfId="0" applyFont="1" applyNumberFormat="1"/>
    <xf borderId="0" fillId="0" fontId="26" numFmtId="0" xfId="0" applyAlignment="1" applyFont="1">
      <alignment horizontal="right"/>
    </xf>
    <xf borderId="0" fillId="0" fontId="26" numFmtId="167" xfId="0" applyFont="1" applyNumberFormat="1"/>
    <xf borderId="0" fillId="0" fontId="4" numFmtId="166" xfId="0" applyFont="1" applyNumberFormat="1"/>
    <xf borderId="0" fillId="0" fontId="4" numFmtId="14" xfId="0" applyAlignment="1" applyFont="1" applyNumberFormat="1">
      <alignment horizontal="right"/>
    </xf>
    <xf borderId="0" fillId="0" fontId="4" numFmtId="2" xfId="0" applyFont="1" applyNumberFormat="1"/>
    <xf borderId="1" fillId="2" fontId="4" numFmtId="0" xfId="0" applyAlignment="1" applyBorder="1" applyFont="1">
      <alignment horizontal="right"/>
    </xf>
    <xf borderId="0" fillId="0" fontId="27" numFmtId="0" xfId="0" applyFont="1"/>
    <xf borderId="1" fillId="2" fontId="4" numFmtId="14" xfId="0" applyAlignment="1" applyBorder="1" applyFont="1" applyNumberFormat="1">
      <alignment shrinkToFit="0" wrapText="1"/>
    </xf>
    <xf borderId="1" fillId="2" fontId="4" numFmtId="3" xfId="0" applyBorder="1" applyFont="1" applyNumberFormat="1"/>
    <xf borderId="0" fillId="0" fontId="1" numFmtId="167" xfId="0" applyAlignment="1" applyFont="1" applyNumberFormat="1">
      <alignment horizontal="right"/>
    </xf>
    <xf borderId="0" fillId="0" fontId="4" numFmtId="167" xfId="0" applyAlignment="1" applyFont="1" applyNumberFormat="1">
      <alignment horizontal="right"/>
    </xf>
    <xf borderId="0" fillId="0" fontId="4" numFmtId="167" xfId="0" applyAlignment="1" applyFont="1" applyNumberFormat="1">
      <alignment shrinkToFit="0" wrapText="1"/>
    </xf>
    <xf borderId="0" fillId="0" fontId="1" numFmtId="167" xfId="0" applyFont="1" applyNumberFormat="1"/>
    <xf borderId="0" fillId="0" fontId="12" numFmtId="167" xfId="0" applyFont="1" applyNumberFormat="1"/>
    <xf borderId="0" fillId="0" fontId="28" numFmtId="0" xfId="0" applyFont="1"/>
    <xf borderId="0" fillId="0" fontId="16" numFmtId="0" xfId="0" applyAlignment="1" applyFont="1">
      <alignment shrinkToFit="0" wrapText="1"/>
    </xf>
    <xf borderId="0" fillId="0" fontId="16" numFmtId="167" xfId="0" applyAlignment="1" applyFont="1" applyNumberFormat="1">
      <alignment shrinkToFit="0" wrapText="1"/>
    </xf>
    <xf borderId="0" fillId="0" fontId="16" numFmtId="0" xfId="0" applyFont="1"/>
    <xf borderId="0" fillId="0" fontId="16" numFmtId="1" xfId="0" applyFont="1" applyNumberFormat="1"/>
    <xf borderId="4" fillId="0" fontId="16" numFmtId="167" xfId="0" applyAlignment="1" applyBorder="1" applyFont="1" applyNumberFormat="1">
      <alignment shrinkToFit="0" wrapText="1"/>
    </xf>
    <xf borderId="0" fillId="0" fontId="16" numFmtId="168" xfId="0" applyFont="1" applyNumberFormat="1"/>
    <xf borderId="5" fillId="0" fontId="16" numFmtId="167" xfId="0" applyAlignment="1" applyBorder="1" applyFont="1" applyNumberFormat="1">
      <alignment shrinkToFit="0" wrapText="1"/>
    </xf>
    <xf borderId="6" fillId="0" fontId="16" numFmtId="167" xfId="0" applyAlignment="1" applyBorder="1" applyFont="1" applyNumberFormat="1">
      <alignment shrinkToFit="0" wrapText="1"/>
    </xf>
    <xf borderId="7" fillId="0" fontId="16" numFmtId="167" xfId="0" applyAlignment="1" applyBorder="1" applyFont="1" applyNumberFormat="1">
      <alignment shrinkToFit="0" wrapText="1"/>
    </xf>
    <xf borderId="0" fillId="0" fontId="16" numFmtId="168" xfId="0" applyAlignment="1" applyFont="1" applyNumberFormat="1">
      <alignment shrinkToFit="0" wrapText="1"/>
    </xf>
    <xf borderId="0" fillId="0" fontId="29" numFmtId="0" xfId="0" applyFont="1"/>
    <xf borderId="0" fillId="0" fontId="29" numFmtId="168" xfId="0" applyFont="1" applyNumberFormat="1"/>
    <xf borderId="0" fillId="0" fontId="29" numFmtId="167" xfId="0" applyAlignment="1" applyFont="1" applyNumberFormat="1">
      <alignment shrinkToFit="0" wrapText="1"/>
    </xf>
    <xf borderId="0" fillId="0" fontId="30" numFmtId="0" xfId="0" applyFont="1"/>
    <xf borderId="0" fillId="0" fontId="31" numFmtId="0" xfId="0" applyFont="1"/>
    <xf borderId="0" fillId="0" fontId="18" numFmtId="0" xfId="0" applyAlignment="1" applyFont="1">
      <alignment shrinkToFit="0" wrapText="1"/>
    </xf>
    <xf borderId="0" fillId="0" fontId="18" numFmtId="167" xfId="0" applyAlignment="1" applyFont="1" applyNumberFormat="1">
      <alignment shrinkToFit="0" wrapText="1"/>
    </xf>
    <xf borderId="0" fillId="0" fontId="18" numFmtId="0" xfId="0" applyFont="1"/>
    <xf borderId="0" fillId="0" fontId="18" numFmtId="1" xfId="0" applyFont="1" applyNumberFormat="1"/>
    <xf borderId="4" fillId="0" fontId="18" numFmtId="167" xfId="0" applyAlignment="1" applyBorder="1" applyFont="1" applyNumberFormat="1">
      <alignment shrinkToFit="0" wrapText="1"/>
    </xf>
    <xf borderId="0" fillId="0" fontId="18" numFmtId="168" xfId="0" applyFont="1" applyNumberFormat="1"/>
    <xf borderId="5" fillId="0" fontId="18" numFmtId="167" xfId="0" applyAlignment="1" applyBorder="1" applyFont="1" applyNumberFormat="1">
      <alignment shrinkToFit="0" wrapText="1"/>
    </xf>
    <xf borderId="6" fillId="0" fontId="18" numFmtId="167" xfId="0" applyAlignment="1" applyBorder="1" applyFont="1" applyNumberFormat="1">
      <alignment shrinkToFit="0" wrapText="1"/>
    </xf>
    <xf borderId="7" fillId="0" fontId="18" numFmtId="167" xfId="0" applyAlignment="1" applyBorder="1" applyFont="1" applyNumberFormat="1">
      <alignment shrinkToFit="0" wrapText="1"/>
    </xf>
    <xf borderId="0" fillId="0" fontId="18" numFmtId="168" xfId="0" applyAlignment="1" applyFont="1" applyNumberFormat="1">
      <alignment shrinkToFit="0" wrapText="1"/>
    </xf>
    <xf borderId="0" fillId="0" fontId="32" numFmtId="0" xfId="0" applyFont="1"/>
    <xf borderId="0" fillId="0" fontId="20" numFmtId="0" xfId="0" applyFont="1"/>
    <xf borderId="0" fillId="0" fontId="20" numFmtId="168" xfId="0" applyFont="1" applyNumberFormat="1"/>
    <xf borderId="0" fillId="0" fontId="20" numFmtId="167" xfId="0" applyAlignment="1" applyFont="1" applyNumberFormat="1">
      <alignment shrinkToFit="0" wrapText="1"/>
    </xf>
    <xf borderId="4" fillId="0" fontId="20" numFmtId="167" xfId="0" applyAlignment="1" applyBorder="1" applyFont="1" applyNumberFormat="1">
      <alignment shrinkToFit="0" wrapText="1"/>
    </xf>
    <xf borderId="0" fillId="0" fontId="33" numFmtId="0" xfId="0" applyFont="1"/>
    <xf borderId="0" fillId="0" fontId="22" numFmtId="0" xfId="0" applyFont="1"/>
    <xf borderId="0" fillId="0" fontId="22" numFmtId="168" xfId="0" applyFont="1" applyNumberFormat="1"/>
    <xf borderId="0" fillId="0" fontId="22" numFmtId="167" xfId="0" applyAlignment="1" applyFont="1" applyNumberFormat="1">
      <alignment shrinkToFit="0" wrapText="1"/>
    </xf>
    <xf borderId="4" fillId="0" fontId="22" numFmtId="167" xfId="0" applyAlignment="1" applyBorder="1" applyFont="1" applyNumberFormat="1">
      <alignment shrinkToFit="0" wrapText="1"/>
    </xf>
    <xf borderId="0" fillId="0" fontId="22" numFmtId="0" xfId="0" applyAlignment="1" applyFont="1">
      <alignment shrinkToFit="0" wrapText="1"/>
    </xf>
    <xf borderId="0" fillId="0" fontId="29" numFmtId="0" xfId="0" applyAlignment="1" applyFont="1">
      <alignment shrinkToFit="0" wrapText="1"/>
    </xf>
    <xf borderId="4" fillId="0" fontId="29" numFmtId="167" xfId="0" applyAlignment="1" applyBorder="1" applyFont="1" applyNumberFormat="1">
      <alignment shrinkToFit="0" wrapText="1"/>
    </xf>
    <xf borderId="5" fillId="0" fontId="29" numFmtId="167" xfId="0" applyAlignment="1" applyBorder="1" applyFont="1" applyNumberFormat="1">
      <alignment shrinkToFit="0" wrapText="1"/>
    </xf>
    <xf borderId="6" fillId="0" fontId="29" numFmtId="167" xfId="0" applyAlignment="1" applyBorder="1" applyFont="1" applyNumberFormat="1">
      <alignment shrinkToFit="0" wrapText="1"/>
    </xf>
    <xf borderId="8" fillId="0" fontId="29" numFmtId="167" xfId="0" applyAlignment="1" applyBorder="1" applyFont="1" applyNumberFormat="1">
      <alignment shrinkToFit="0" wrapText="1"/>
    </xf>
    <xf borderId="0" fillId="0" fontId="1" numFmtId="167" xfId="0" applyAlignment="1" applyFont="1" applyNumberFormat="1">
      <alignment shrinkToFit="0" wrapText="1"/>
    </xf>
    <xf borderId="0" fillId="0" fontId="34" numFmtId="0" xfId="0" applyFont="1"/>
    <xf borderId="0" fillId="0" fontId="9" numFmtId="0" xfId="0" applyAlignment="1" applyFont="1">
      <alignment shrinkToFit="0" wrapText="1"/>
    </xf>
    <xf borderId="0" fillId="0" fontId="9" numFmtId="167" xfId="0" applyAlignment="1" applyFont="1" applyNumberFormat="1">
      <alignment shrinkToFit="0" wrapText="1"/>
    </xf>
    <xf borderId="4" fillId="0" fontId="4" numFmtId="167" xfId="0" applyAlignment="1" applyBorder="1" applyFont="1" applyNumberFormat="1">
      <alignment shrinkToFit="0" wrapText="1"/>
    </xf>
    <xf borderId="4" fillId="0" fontId="9" numFmtId="167" xfId="0" applyAlignment="1" applyBorder="1" applyFont="1" applyNumberFormat="1">
      <alignment shrinkToFit="0" wrapText="1"/>
    </xf>
    <xf borderId="5" fillId="0" fontId="9" numFmtId="167" xfId="0" applyAlignment="1" applyBorder="1" applyFont="1" applyNumberFormat="1">
      <alignment shrinkToFit="0" wrapText="1"/>
    </xf>
    <xf borderId="6" fillId="0" fontId="9" numFmtId="167" xfId="0" applyAlignment="1" applyBorder="1" applyFont="1" applyNumberFormat="1">
      <alignment shrinkToFit="0" wrapText="1"/>
    </xf>
    <xf borderId="0" fillId="0" fontId="35" numFmtId="0" xfId="0" applyFont="1"/>
    <xf borderId="0" fillId="0" fontId="36" numFmtId="0" xfId="0" applyAlignment="1" applyFont="1">
      <alignment shrinkToFit="0" wrapText="1"/>
    </xf>
    <xf borderId="0" fillId="0" fontId="36" numFmtId="167" xfId="0" applyAlignment="1" applyFont="1" applyNumberFormat="1">
      <alignment shrinkToFit="0" wrapText="1"/>
    </xf>
    <xf borderId="7" fillId="0" fontId="36" numFmtId="167" xfId="0" applyAlignment="1" applyBorder="1" applyFont="1" applyNumberFormat="1">
      <alignment shrinkToFit="0" wrapText="1"/>
    </xf>
    <xf borderId="4" fillId="0" fontId="36" numFmtId="167" xfId="0" applyAlignment="1" applyBorder="1" applyFont="1" applyNumberFormat="1">
      <alignment shrinkToFit="0" wrapText="1"/>
    </xf>
    <xf borderId="0" fillId="0" fontId="4" numFmtId="49" xfId="0" applyAlignment="1" applyFont="1" applyNumberFormat="1">
      <alignment shrinkToFit="0" wrapText="1"/>
    </xf>
    <xf borderId="0" fillId="0" fontId="1" numFmtId="166" xfId="0" applyAlignment="1" applyFont="1" applyNumberFormat="1">
      <alignment shrinkToFit="0" wrapText="1"/>
    </xf>
    <xf borderId="0" fillId="0" fontId="4" numFmtId="0" xfId="0" applyAlignment="1" applyFont="1">
      <alignment horizontal="center" shrinkToFit="0" wrapText="1"/>
    </xf>
  </cellXfs>
  <cellStyles count="1">
    <cellStyle xfId="0" name="Normal" builtinId="0"/>
  </cellStyles>
  <dxfs count="1">
    <dxf>
      <font/>
      <fill>
        <patternFill patternType="solid">
          <fgColor rgb="FFFFFF99"/>
          <bgColor rgb="FFFFFF99"/>
        </patternFill>
      </fill>
      <border/>
    </dxf>
  </dxfs>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comments2.xml.rels><?xml version="1.0" encoding="UTF-8" standalone="yes"?><Relationships xmlns="http://schemas.openxmlformats.org/package/2006/relationships"><Relationship Id="rId1" Type="http://customschemas.google.com/relationships/workbookmetadata" Target="commentsmeta1"/></Relationships>
</file>

<file path=xl/_rels/comments3.xml.rels><?xml version="1.0" encoding="UTF-8" standalone="yes"?><Relationships xmlns="http://schemas.openxmlformats.org/package/2006/relationships"><Relationship Id="rId1" Type="http://customschemas.google.com/relationships/workbookmetadata" Target="commentsmeta2"/></Relationships>
</file>

<file path=xl/_rels/comments4.xml.rels><?xml version="1.0" encoding="UTF-8" standalone="yes"?><Relationships xmlns="http://schemas.openxmlformats.org/package/2006/relationships"><Relationship Id="rId1" Type="http://customschemas.google.com/relationships/workbookmetadata" Target="commentsmeta3"/></Relationships>
</file>

<file path=xl/_rels/comments5.xml.rels><?xml version="1.0" encoding="UTF-8" standalone="yes"?><Relationships xmlns="http://schemas.openxmlformats.org/package/2006/relationships"><Relationship Id="rId1" Type="http://customschemas.google.com/relationships/workbookmetadata" Target="commentsmeta4"/></Relationships>
</file>

<file path=xl/_rels/comments6.xml.rels><?xml version="1.0" encoding="UTF-8" standalone="yes"?><Relationships xmlns="http://schemas.openxmlformats.org/package/2006/relationships"><Relationship Id="rId1" Type="http://customschemas.google.com/relationships/workbookmetadata" Target="commentsmeta5"/></Relationships>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11" Type="http://schemas.openxmlformats.org/officeDocument/2006/relationships/worksheet" Target="worksheets/sheet8.xml"/><Relationship Id="rId10" Type="http://schemas.openxmlformats.org/officeDocument/2006/relationships/worksheet" Target="worksheets/sheet7.xml"/><Relationship Id="rId12" Type="http://customschemas.google.com/relationships/workbookmetadata" Target="metadata"/><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 Id="rId2"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5448300</xdr:colOff>
      <xdr:row>23</xdr:row>
      <xdr:rowOff>247650</xdr:rowOff>
    </xdr:from>
    <xdr:ext cx="200025" cy="209550"/>
    <xdr:pic>
      <xdr:nvPicPr>
        <xdr:cNvPr id="0" name="image2.png"/>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3581400</xdr:colOff>
      <xdr:row>24</xdr:row>
      <xdr:rowOff>57150</xdr:rowOff>
    </xdr:from>
    <xdr:ext cx="1009650" cy="752475"/>
    <xdr:pic>
      <xdr:nvPicPr>
        <xdr:cNvPr id="0" name="image1.png"/>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2.xml"/><Relationship Id="rId3"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comments" Target="../comments2.xml"/><Relationship Id="rId2" Type="http://schemas.openxmlformats.org/officeDocument/2006/relationships/drawing" Target="../drawings/drawing3.xml"/><Relationship Id="rId3"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comments" Target="../comments3.xml"/><Relationship Id="rId2" Type="http://schemas.openxmlformats.org/officeDocument/2006/relationships/drawing" Target="../drawings/drawing4.xml"/><Relationship Id="rId3"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1" Type="http://schemas.openxmlformats.org/officeDocument/2006/relationships/comments" Target="../comments4.xml"/><Relationship Id="rId2" Type="http://schemas.openxmlformats.org/officeDocument/2006/relationships/drawing" Target="../drawings/drawing5.xml"/><Relationship Id="rId3"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1" Type="http://schemas.openxmlformats.org/officeDocument/2006/relationships/comments" Target="../comments5.xml"/><Relationship Id="rId2" Type="http://schemas.openxmlformats.org/officeDocument/2006/relationships/drawing" Target="../drawings/drawing6.xml"/><Relationship Id="rId3"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1" Type="http://schemas.openxmlformats.org/officeDocument/2006/relationships/comments" Target="../comments6.xml"/><Relationship Id="rId2" Type="http://schemas.openxmlformats.org/officeDocument/2006/relationships/drawing" Target="../drawings/drawing7.xml"/><Relationship Id="rId3"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20.38"/>
    <col customWidth="1" min="2" max="3" width="10.13"/>
    <col customWidth="1" min="4" max="6" width="8.75"/>
    <col customWidth="1" min="7" max="26" width="14.38"/>
  </cols>
  <sheetData>
    <row r="1" ht="12.0" customHeight="1">
      <c r="A1" s="1" t="s">
        <v>0</v>
      </c>
      <c r="B1" s="2" t="s">
        <v>1</v>
      </c>
      <c r="C1" s="2" t="s">
        <v>2</v>
      </c>
    </row>
    <row r="2" ht="12.0" customHeight="1">
      <c r="A2" s="2" t="s">
        <v>3</v>
      </c>
      <c r="B2" s="2">
        <v>3.0</v>
      </c>
      <c r="C2" s="2">
        <v>3.0</v>
      </c>
    </row>
    <row r="3" ht="12.0" customHeight="1">
      <c r="A3" s="1" t="s">
        <v>4</v>
      </c>
    </row>
    <row r="4" ht="12.0" customHeight="1">
      <c r="A4" s="3" t="s">
        <v>5</v>
      </c>
    </row>
    <row r="5" ht="12.0" customHeight="1">
      <c r="A5" s="4" t="s">
        <v>6</v>
      </c>
      <c r="B5" s="5">
        <v>34942.0</v>
      </c>
      <c r="C5" s="5">
        <f>B5</f>
        <v>34942</v>
      </c>
    </row>
    <row r="6" ht="12.0" customHeight="1">
      <c r="A6" s="6" t="s">
        <v>7</v>
      </c>
    </row>
    <row r="7" ht="12.0" customHeight="1">
      <c r="A7" s="2" t="s">
        <v>8</v>
      </c>
      <c r="B7" s="2">
        <f>AVERAGE(21.52,23.42)</f>
        <v>22.47</v>
      </c>
      <c r="C7" s="2">
        <f t="shared" ref="C7:C8" si="1">B7</f>
        <v>22.47</v>
      </c>
    </row>
    <row r="8" ht="12.0" customHeight="1">
      <c r="A8" s="2" t="s">
        <v>9</v>
      </c>
      <c r="B8" s="2">
        <v>21.7</v>
      </c>
      <c r="C8" s="2">
        <f t="shared" si="1"/>
        <v>21.7</v>
      </c>
    </row>
    <row r="9" ht="12.0" customHeight="1">
      <c r="A9" s="6" t="s">
        <v>10</v>
      </c>
    </row>
    <row r="10" ht="12.0" customHeight="1">
      <c r="A10" s="2" t="s">
        <v>11</v>
      </c>
      <c r="B10" s="2">
        <v>6.85</v>
      </c>
      <c r="C10" s="2">
        <f t="shared" ref="C10:C11" si="2">B10</f>
        <v>6.85</v>
      </c>
    </row>
    <row r="11" ht="12.0" customHeight="1">
      <c r="A11" s="2" t="s">
        <v>12</v>
      </c>
      <c r="B11" s="2">
        <v>6.85</v>
      </c>
      <c r="C11" s="2">
        <f t="shared" si="2"/>
        <v>6.85</v>
      </c>
    </row>
    <row r="12" ht="12.0" customHeight="1">
      <c r="A12" s="6" t="s">
        <v>13</v>
      </c>
    </row>
    <row r="13" ht="12.0" customHeight="1">
      <c r="A13" s="2" t="s">
        <v>14</v>
      </c>
      <c r="B13" s="2">
        <v>14.5</v>
      </c>
      <c r="C13" s="2">
        <f>B13</f>
        <v>14.5</v>
      </c>
    </row>
    <row r="14" ht="12.0" customHeight="1">
      <c r="A14" s="3" t="s">
        <v>15</v>
      </c>
    </row>
    <row r="15" ht="12.0" customHeight="1">
      <c r="A15" s="4" t="s">
        <v>6</v>
      </c>
      <c r="B15" s="5">
        <v>72928.0</v>
      </c>
      <c r="C15" s="5">
        <f>B15</f>
        <v>72928</v>
      </c>
    </row>
    <row r="16" ht="12.0" customHeight="1">
      <c r="A16" s="6" t="s">
        <v>7</v>
      </c>
    </row>
    <row r="17" ht="12.0" customHeight="1">
      <c r="A17" s="2" t="s">
        <v>8</v>
      </c>
      <c r="B17" s="2">
        <f>AVERAGE(15.25,17.15)</f>
        <v>16.2</v>
      </c>
      <c r="C17" s="2">
        <f t="shared" ref="C17:C18" si="3">B17</f>
        <v>16.2</v>
      </c>
    </row>
    <row r="18" ht="12.0" customHeight="1">
      <c r="A18" s="2" t="s">
        <v>9</v>
      </c>
      <c r="B18" s="2">
        <v>15.45</v>
      </c>
      <c r="C18" s="2">
        <f t="shared" si="3"/>
        <v>15.45</v>
      </c>
    </row>
    <row r="19" ht="12.0" customHeight="1">
      <c r="A19" s="6" t="s">
        <v>10</v>
      </c>
    </row>
    <row r="20" ht="12.0" customHeight="1">
      <c r="A20" s="2" t="s">
        <v>11</v>
      </c>
      <c r="B20" s="2">
        <v>8.65</v>
      </c>
      <c r="C20" s="2">
        <f t="shared" ref="C20:C21" si="4">B20</f>
        <v>8.65</v>
      </c>
    </row>
    <row r="21" ht="12.0" customHeight="1">
      <c r="A21" s="2" t="s">
        <v>12</v>
      </c>
      <c r="B21" s="2">
        <v>8.65</v>
      </c>
      <c r="C21" s="2">
        <f t="shared" si="4"/>
        <v>8.65</v>
      </c>
    </row>
    <row r="22" ht="12.0" customHeight="1">
      <c r="A22" s="6" t="s">
        <v>13</v>
      </c>
    </row>
    <row r="23" ht="12.0" customHeight="1">
      <c r="A23" s="2" t="s">
        <v>14</v>
      </c>
      <c r="B23" s="2">
        <v>8.65</v>
      </c>
      <c r="C23" s="2">
        <f>B23</f>
        <v>8.65</v>
      </c>
    </row>
    <row r="24" ht="12.0" customHeight="1">
      <c r="A24" s="1" t="s">
        <v>16</v>
      </c>
    </row>
    <row r="25" ht="12.0" customHeight="1">
      <c r="A25" s="2" t="s">
        <v>17</v>
      </c>
      <c r="B25" s="7">
        <v>576.54</v>
      </c>
      <c r="C25" s="7">
        <v>288.27</v>
      </c>
      <c r="D25" s="8"/>
    </row>
    <row r="26" ht="12.0" customHeight="1">
      <c r="A26" s="2" t="s">
        <v>18</v>
      </c>
      <c r="B26" s="7">
        <v>906.78</v>
      </c>
      <c r="C26" s="7">
        <v>453.39</v>
      </c>
    </row>
    <row r="27" ht="12.0" customHeight="1">
      <c r="A27" s="2" t="s">
        <v>19</v>
      </c>
      <c r="B27" s="7">
        <v>797.66</v>
      </c>
      <c r="C27" s="7">
        <v>398.83</v>
      </c>
    </row>
    <row r="28" ht="12.0" customHeight="1">
      <c r="A28" s="2" t="s">
        <v>20</v>
      </c>
      <c r="B28" s="7">
        <v>1127.9</v>
      </c>
      <c r="C28" s="7">
        <v>563.95</v>
      </c>
      <c r="D28" s="7"/>
    </row>
    <row r="29" ht="12.0" customHeight="1">
      <c r="A29" s="2" t="s">
        <v>21</v>
      </c>
      <c r="B29" s="7">
        <v>60.0</v>
      </c>
      <c r="C29" s="7">
        <v>30.0</v>
      </c>
    </row>
    <row r="30" ht="12.0" customHeight="1">
      <c r="A30" s="1" t="s">
        <v>22</v>
      </c>
    </row>
    <row r="31" ht="12.0" customHeight="1">
      <c r="A31" s="2" t="s">
        <v>23</v>
      </c>
      <c r="B31" s="7">
        <v>20.0</v>
      </c>
      <c r="C31" s="7">
        <f>B31</f>
        <v>20</v>
      </c>
    </row>
    <row r="32" ht="12.0" customHeight="1">
      <c r="A32" s="2" t="s">
        <v>24</v>
      </c>
      <c r="B32" s="2">
        <v>2.0</v>
      </c>
      <c r="C32" s="2">
        <v>2.0</v>
      </c>
    </row>
    <row r="33" ht="12.0" customHeight="1">
      <c r="A33" s="1" t="s">
        <v>25</v>
      </c>
    </row>
    <row r="34" ht="12.0" customHeight="1">
      <c r="A34" s="2" t="s">
        <v>26</v>
      </c>
      <c r="B34" s="7">
        <v>25000.0</v>
      </c>
      <c r="C34" s="7">
        <f>B34</f>
        <v>25000</v>
      </c>
    </row>
    <row r="35" ht="12.0" customHeight="1">
      <c r="A35" s="1" t="s">
        <v>27</v>
      </c>
    </row>
    <row r="36" ht="12.0" customHeight="1">
      <c r="A36" s="4" t="s">
        <v>28</v>
      </c>
      <c r="B36" s="4">
        <v>48.5</v>
      </c>
    </row>
    <row r="37" ht="12.0" customHeight="1">
      <c r="A37" s="4" t="s">
        <v>29</v>
      </c>
      <c r="B37" s="4">
        <v>31.5</v>
      </c>
    </row>
    <row r="38" ht="12.0" customHeight="1">
      <c r="A38" s="4" t="s">
        <v>30</v>
      </c>
      <c r="B38" s="4">
        <v>48.0</v>
      </c>
    </row>
    <row r="39" ht="12.0" customHeight="1">
      <c r="A39" s="4" t="s">
        <v>31</v>
      </c>
      <c r="B39" s="4">
        <v>26.0</v>
      </c>
    </row>
    <row r="40" ht="12.0" customHeight="1"/>
    <row r="41" ht="12.0" customHeight="1">
      <c r="A41" s="4" t="s">
        <v>32</v>
      </c>
      <c r="B41" s="5">
        <v>39326.0</v>
      </c>
    </row>
    <row r="42" ht="12.0" customHeight="1"/>
    <row r="43" ht="12.0" customHeight="1"/>
    <row r="44" ht="12.0" customHeight="1"/>
    <row r="45" ht="12.0" customHeight="1"/>
    <row r="46" ht="12.0" customHeight="1"/>
    <row r="47" ht="12.0" customHeight="1"/>
    <row r="48" ht="12.0" customHeight="1"/>
    <row r="49" ht="12.0" customHeight="1"/>
    <row r="50" ht="12.0" customHeight="1"/>
    <row r="51" ht="12.0" customHeight="1"/>
    <row r="52" ht="12.0" customHeight="1"/>
    <row r="53" ht="12.0" customHeight="1"/>
    <row r="54" ht="12.0" customHeight="1"/>
    <row r="55" ht="12.0" customHeight="1"/>
    <row r="56" ht="12.0" customHeight="1"/>
    <row r="57" ht="12.0" customHeight="1"/>
    <row r="58" ht="12.0" customHeight="1"/>
    <row r="59" ht="12.0" customHeight="1"/>
    <row r="60" ht="12.0" customHeight="1"/>
    <row r="61" ht="12.0" customHeight="1"/>
    <row r="62" ht="12.0" customHeight="1"/>
    <row r="63" ht="12.0" customHeight="1"/>
    <row r="64" ht="12.0" customHeight="1"/>
    <row r="65" ht="12.0" customHeight="1"/>
    <row r="66" ht="12.0" customHeight="1"/>
    <row r="67" ht="12.0" customHeight="1"/>
    <row r="68" ht="12.0" customHeight="1"/>
    <row r="69" ht="12.0" customHeight="1"/>
    <row r="70" ht="12.0" customHeight="1"/>
    <row r="71" ht="12.0" customHeight="1"/>
    <row r="72" ht="12.0" customHeight="1"/>
    <row r="73" ht="12.0" customHeight="1"/>
    <row r="74" ht="12.0" customHeight="1"/>
    <row r="75" ht="12.0" customHeight="1"/>
    <row r="76" ht="12.0" customHeight="1"/>
    <row r="77" ht="12.0" customHeight="1"/>
    <row r="78" ht="12.0" customHeight="1"/>
    <row r="79" ht="12.0" customHeight="1"/>
    <row r="80" ht="12.0" customHeight="1"/>
    <row r="81" ht="12.0" customHeight="1"/>
    <row r="82" ht="12.0" customHeight="1"/>
    <row r="83" ht="12.0" customHeight="1"/>
    <row r="84" ht="12.0" customHeight="1"/>
    <row r="85" ht="12.0" customHeight="1"/>
    <row r="86" ht="12.0" customHeight="1"/>
    <row r="87" ht="12.0" customHeight="1"/>
    <row r="88" ht="12.0" customHeight="1"/>
    <row r="89" ht="12.0" customHeight="1"/>
    <row r="90" ht="12.0" customHeight="1"/>
    <row r="91" ht="12.0" customHeight="1"/>
    <row r="92" ht="12.0" customHeight="1"/>
    <row r="93" ht="12.0" customHeight="1"/>
    <row r="94" ht="12.0" customHeight="1"/>
    <row r="95" ht="12.0" customHeight="1"/>
    <row r="96" ht="12.0" customHeight="1"/>
    <row r="97" ht="12.0" customHeight="1"/>
    <row r="98" ht="12.0" customHeight="1"/>
    <row r="99" ht="12.0" customHeight="1"/>
    <row r="100" ht="12.0" customHeight="1"/>
    <row r="101" ht="12.0" customHeight="1"/>
    <row r="102" ht="12.0" customHeight="1"/>
    <row r="103" ht="12.0" customHeight="1"/>
    <row r="104" ht="12.0" customHeight="1"/>
    <row r="105" ht="12.0" customHeight="1"/>
    <row r="106" ht="12.0" customHeight="1"/>
    <row r="107" ht="12.0" customHeight="1"/>
    <row r="108" ht="12.0" customHeight="1"/>
    <row r="109" ht="12.0" customHeight="1"/>
    <row r="110" ht="12.0" customHeight="1"/>
    <row r="111" ht="12.0" customHeight="1"/>
    <row r="112" ht="12.0" customHeight="1"/>
    <row r="113" ht="12.0" customHeight="1"/>
    <row r="114" ht="12.0" customHeight="1"/>
    <row r="115" ht="12.0" customHeight="1"/>
    <row r="116" ht="12.0" customHeight="1"/>
    <row r="117" ht="12.0" customHeight="1"/>
    <row r="118" ht="12.0" customHeight="1"/>
    <row r="119" ht="12.0" customHeight="1"/>
    <row r="120" ht="12.0" customHeight="1"/>
    <row r="121" ht="12.0" customHeight="1"/>
    <row r="122" ht="12.0" customHeight="1"/>
    <row r="123" ht="12.0" customHeight="1"/>
    <row r="124" ht="12.0" customHeight="1"/>
    <row r="125" ht="12.0" customHeight="1"/>
    <row r="126" ht="12.0" customHeight="1"/>
    <row r="127" ht="12.0" customHeight="1"/>
    <row r="128" ht="12.0" customHeight="1"/>
    <row r="129" ht="12.0" customHeight="1"/>
    <row r="130" ht="12.0" customHeight="1"/>
    <row r="131" ht="12.0" customHeight="1"/>
    <row r="132" ht="12.0" customHeight="1"/>
    <row r="133" ht="12.0" customHeight="1"/>
    <row r="134" ht="12.0" customHeight="1"/>
    <row r="135" ht="12.0" customHeight="1"/>
    <row r="136" ht="12.0" customHeight="1"/>
    <row r="137" ht="12.0" customHeight="1"/>
    <row r="138" ht="12.0" customHeight="1"/>
    <row r="139" ht="12.0" customHeight="1"/>
    <row r="140" ht="12.0" customHeight="1"/>
    <row r="141" ht="12.0" customHeight="1"/>
    <row r="142" ht="12.0" customHeight="1"/>
    <row r="143" ht="12.0" customHeight="1"/>
    <row r="144" ht="12.0" customHeight="1"/>
    <row r="145" ht="12.0" customHeight="1"/>
    <row r="146" ht="12.0" customHeight="1"/>
    <row r="147" ht="12.0" customHeight="1"/>
    <row r="148" ht="12.0" customHeight="1"/>
    <row r="149" ht="12.0" customHeight="1"/>
    <row r="150" ht="12.0" customHeight="1"/>
    <row r="151" ht="12.0" customHeight="1"/>
    <row r="152" ht="12.0" customHeight="1"/>
    <row r="153" ht="12.0" customHeight="1"/>
    <row r="154" ht="12.0" customHeight="1"/>
    <row r="155" ht="12.0" customHeight="1"/>
    <row r="156" ht="12.0" customHeight="1"/>
    <row r="157" ht="12.0" customHeight="1"/>
    <row r="158" ht="12.0" customHeight="1"/>
    <row r="159" ht="12.0" customHeight="1"/>
    <row r="160" ht="12.0" customHeight="1"/>
    <row r="161" ht="12.0" customHeight="1"/>
    <row r="162" ht="12.0" customHeight="1"/>
    <row r="163" ht="12.0" customHeight="1"/>
    <row r="164" ht="12.0" customHeight="1"/>
    <row r="165" ht="12.0" customHeight="1"/>
    <row r="166" ht="12.0" customHeight="1"/>
    <row r="167" ht="12.0" customHeight="1"/>
    <row r="168" ht="12.0" customHeight="1"/>
    <row r="169" ht="12.0" customHeight="1"/>
    <row r="170" ht="12.0" customHeight="1"/>
    <row r="171" ht="12.0" customHeight="1"/>
    <row r="172" ht="12.0" customHeight="1"/>
    <row r="173" ht="12.0" customHeight="1"/>
    <row r="174" ht="12.0" customHeight="1"/>
    <row r="175" ht="12.0" customHeight="1"/>
    <row r="176" ht="12.0" customHeight="1"/>
    <row r="177" ht="12.0" customHeight="1"/>
    <row r="178" ht="12.0" customHeight="1"/>
    <row r="179" ht="12.0" customHeight="1"/>
    <row r="180" ht="12.0" customHeight="1"/>
    <row r="181" ht="12.0" customHeight="1"/>
    <row r="182" ht="12.0" customHeight="1"/>
    <row r="183" ht="12.0" customHeight="1"/>
    <row r="184" ht="12.0" customHeight="1"/>
    <row r="185" ht="12.0" customHeight="1"/>
    <row r="186" ht="12.0" customHeight="1"/>
    <row r="187" ht="12.0" customHeight="1"/>
    <row r="188" ht="12.0" customHeight="1"/>
    <row r="189" ht="12.0" customHeight="1"/>
    <row r="190" ht="12.0" customHeight="1"/>
    <row r="191" ht="12.0" customHeight="1"/>
    <row r="192" ht="12.0" customHeight="1"/>
    <row r="193" ht="12.0" customHeight="1"/>
    <row r="194" ht="12.0" customHeight="1"/>
    <row r="195" ht="12.0" customHeight="1"/>
    <row r="196" ht="12.0" customHeight="1"/>
    <row r="197" ht="12.0" customHeight="1"/>
    <row r="198" ht="12.0" customHeight="1"/>
    <row r="199" ht="12.0" customHeight="1"/>
    <row r="200" ht="12.0" customHeight="1"/>
    <row r="201" ht="12.0" customHeight="1"/>
    <row r="202" ht="12.0" customHeight="1"/>
    <row r="203" ht="12.0" customHeight="1"/>
    <row r="204" ht="12.0" customHeight="1"/>
    <row r="205" ht="12.0" customHeight="1"/>
    <row r="206" ht="12.0" customHeight="1"/>
    <row r="207" ht="12.0" customHeight="1"/>
    <row r="208" ht="12.0" customHeight="1"/>
    <row r="209" ht="12.0" customHeight="1"/>
    <row r="210" ht="12.0" customHeight="1"/>
    <row r="211" ht="12.0" customHeight="1"/>
    <row r="212" ht="12.0" customHeight="1"/>
    <row r="213" ht="12.0" customHeight="1"/>
    <row r="214" ht="12.0" customHeight="1"/>
    <row r="215" ht="12.0" customHeight="1"/>
    <row r="216" ht="12.0" customHeight="1"/>
    <row r="217" ht="12.0" customHeight="1"/>
    <row r="218" ht="12.0" customHeight="1"/>
    <row r="219" ht="12.0" customHeight="1"/>
    <row r="220" ht="12.0" customHeight="1"/>
    <row r="221" ht="12.0" customHeight="1"/>
    <row r="222" ht="12.0" customHeight="1"/>
    <row r="223" ht="12.0" customHeight="1"/>
    <row r="224" ht="12.0" customHeight="1"/>
    <row r="225" ht="12.0" customHeight="1"/>
    <row r="226" ht="12.0" customHeight="1"/>
    <row r="227" ht="12.0" customHeight="1"/>
    <row r="228" ht="12.0" customHeight="1"/>
    <row r="229" ht="12.0" customHeight="1"/>
    <row r="230" ht="12.0" customHeight="1"/>
    <row r="231" ht="12.0" customHeight="1"/>
    <row r="232" ht="12.0" customHeight="1"/>
    <row r="233" ht="12.0" customHeight="1"/>
    <row r="234" ht="12.0" customHeight="1"/>
    <row r="235" ht="12.0" customHeight="1"/>
    <row r="236" ht="12.0" customHeight="1"/>
    <row r="237" ht="12.0" customHeight="1"/>
    <row r="238" ht="12.0" customHeight="1"/>
    <row r="239" ht="12.0" customHeight="1"/>
    <row r="240" ht="12.0" customHeight="1"/>
    <row r="241" ht="12.0"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D25:F27"/>
  </mergeCells>
  <printOptions/>
  <pageMargins bottom="1.0" footer="0.0" header="0.0" left="0.75" right="0.75" top="1.0"/>
  <pageSetup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4.25"/>
    <col customWidth="1" min="2" max="2" width="69.38"/>
    <col customWidth="1" min="3" max="3" width="15.75"/>
    <col customWidth="1" min="4" max="6" width="8.75"/>
    <col customWidth="1" min="7" max="26" width="14.38"/>
  </cols>
  <sheetData>
    <row r="1" ht="12.0" customHeight="1">
      <c r="A1" s="9" t="s">
        <v>33</v>
      </c>
    </row>
    <row r="2" ht="12.0" customHeight="1">
      <c r="A2" s="10" t="s">
        <v>34</v>
      </c>
    </row>
    <row r="3" ht="12.75" customHeight="1">
      <c r="A3" s="11"/>
    </row>
    <row r="4" ht="12.0" customHeight="1">
      <c r="A4" s="12" t="s">
        <v>35</v>
      </c>
    </row>
    <row r="5" ht="18.0" customHeight="1">
      <c r="A5" s="11"/>
      <c r="B5" s="13" t="s">
        <v>36</v>
      </c>
      <c r="C5" s="14"/>
    </row>
    <row r="6" ht="12.75" customHeight="1">
      <c r="A6" s="15"/>
      <c r="B6" s="16" t="s">
        <v>37</v>
      </c>
      <c r="C6" s="14"/>
    </row>
    <row r="7" ht="12.75" customHeight="1">
      <c r="A7" s="11"/>
      <c r="B7" s="17" t="s">
        <v>38</v>
      </c>
      <c r="C7" s="14"/>
    </row>
    <row r="8" ht="12.75" customHeight="1">
      <c r="A8" s="11"/>
      <c r="B8" s="11"/>
      <c r="C8" s="14"/>
    </row>
    <row r="9" ht="12.0" customHeight="1">
      <c r="A9" s="18" t="s">
        <v>39</v>
      </c>
    </row>
    <row r="10" ht="12.0" customHeight="1"/>
    <row r="11" ht="12.0" customHeight="1"/>
    <row r="12" ht="12.0" customHeight="1"/>
    <row r="13" ht="12.0" customHeight="1"/>
    <row r="14" ht="6.75" customHeight="1"/>
    <row r="15" ht="12.0" hidden="1" customHeight="1"/>
    <row r="16" ht="12.0" customHeight="1">
      <c r="A16" s="18"/>
      <c r="B16" s="18"/>
      <c r="C16" s="18"/>
    </row>
    <row r="17" ht="12.0" customHeight="1">
      <c r="A17" s="19"/>
      <c r="B17" s="19"/>
      <c r="C17" s="19"/>
    </row>
    <row r="18" ht="17.25" customHeight="1">
      <c r="A18" s="20" t="s">
        <v>40</v>
      </c>
    </row>
    <row r="19" ht="12.0" customHeight="1">
      <c r="A19" s="21" t="s">
        <v>41</v>
      </c>
      <c r="B19" s="18" t="s">
        <v>42</v>
      </c>
      <c r="C19" s="4"/>
    </row>
    <row r="20" ht="12.0" customHeight="1">
      <c r="A20" s="21" t="s">
        <v>41</v>
      </c>
      <c r="B20" s="4" t="s">
        <v>43</v>
      </c>
      <c r="C20" s="22"/>
    </row>
    <row r="21" ht="12.0" customHeight="1">
      <c r="A21" s="21" t="s">
        <v>41</v>
      </c>
      <c r="B21" s="23" t="s">
        <v>44</v>
      </c>
      <c r="C21" s="4"/>
    </row>
    <row r="22" ht="12.0" customHeight="1">
      <c r="A22" s="21" t="s">
        <v>41</v>
      </c>
      <c r="B22" s="23" t="s">
        <v>45</v>
      </c>
      <c r="C22" s="4"/>
    </row>
    <row r="23" ht="12.0" customHeight="1">
      <c r="A23" s="24" t="s">
        <v>41</v>
      </c>
      <c r="B23" s="23" t="s">
        <v>46</v>
      </c>
      <c r="C23" s="23"/>
    </row>
    <row r="24" ht="12.0" customHeight="1">
      <c r="A24" s="24" t="s">
        <v>41</v>
      </c>
      <c r="B24" s="25" t="s">
        <v>47</v>
      </c>
      <c r="C24" s="23"/>
    </row>
    <row r="25" ht="64.5" customHeight="1">
      <c r="A25" s="24"/>
      <c r="B25" s="26" t="s">
        <v>48</v>
      </c>
      <c r="C25" s="23"/>
    </row>
    <row r="26" ht="12.0" customHeight="1">
      <c r="A26" s="21" t="s">
        <v>41</v>
      </c>
      <c r="B26" s="4" t="s">
        <v>49</v>
      </c>
      <c r="C26" s="4"/>
    </row>
    <row r="27" ht="12.0" customHeight="1">
      <c r="A27" s="14"/>
    </row>
    <row r="28" ht="12.0" customHeight="1">
      <c r="A28" s="19" t="s">
        <v>50</v>
      </c>
    </row>
    <row r="29" ht="12.0" customHeight="1">
      <c r="A29" s="4"/>
      <c r="B29" s="4"/>
      <c r="C29" s="4"/>
    </row>
    <row r="30" ht="12.0" customHeight="1">
      <c r="A30" s="4"/>
      <c r="B30" s="4"/>
      <c r="C30" s="14"/>
    </row>
    <row r="31" ht="12.0" customHeight="1">
      <c r="A31" s="4"/>
      <c r="B31" s="4"/>
      <c r="C31" s="4"/>
    </row>
    <row r="32" ht="12.0" customHeight="1">
      <c r="A32" s="4"/>
      <c r="B32" s="4"/>
      <c r="C32" s="4"/>
    </row>
    <row r="33" ht="12.0" customHeight="1">
      <c r="A33" s="4"/>
      <c r="B33" s="4"/>
      <c r="C33" s="4"/>
    </row>
    <row r="34" ht="12.0" customHeight="1">
      <c r="A34" s="4"/>
      <c r="B34" s="4"/>
      <c r="C34" s="4"/>
    </row>
    <row r="35" ht="12.0" customHeight="1">
      <c r="A35" s="4"/>
      <c r="B35" s="4"/>
      <c r="C35" s="4"/>
    </row>
    <row r="36" ht="12.0" customHeight="1">
      <c r="A36" s="4"/>
      <c r="B36" s="4"/>
      <c r="C36" s="4"/>
    </row>
    <row r="37" ht="12.0" customHeight="1">
      <c r="A37" s="4"/>
      <c r="B37" s="4"/>
      <c r="C37" s="4"/>
    </row>
    <row r="38" ht="12.0" customHeight="1">
      <c r="A38" s="4"/>
      <c r="B38" s="4"/>
      <c r="C38" s="4"/>
    </row>
    <row r="39" ht="12.0" customHeight="1">
      <c r="A39" s="4"/>
      <c r="B39" s="4"/>
      <c r="C39" s="4"/>
    </row>
    <row r="40" ht="12.0" customHeight="1">
      <c r="A40" s="4"/>
      <c r="B40" s="4"/>
      <c r="C40" s="4"/>
    </row>
    <row r="41" ht="12.0" customHeight="1">
      <c r="A41" s="4"/>
      <c r="B41" s="4"/>
      <c r="C41" s="4"/>
    </row>
    <row r="42" ht="12.0" customHeight="1">
      <c r="A42" s="4"/>
      <c r="B42" s="4"/>
      <c r="C42" s="4"/>
    </row>
    <row r="43" ht="12.0" customHeight="1">
      <c r="A43" s="4"/>
      <c r="B43" s="4"/>
      <c r="C43" s="4"/>
    </row>
    <row r="44" ht="12.0" customHeight="1">
      <c r="A44" s="4"/>
      <c r="B44" s="4"/>
      <c r="C44" s="4"/>
    </row>
    <row r="45" ht="12.0" customHeight="1">
      <c r="A45" s="4"/>
      <c r="B45" s="4"/>
      <c r="C45" s="4"/>
    </row>
    <row r="46" ht="12.0" customHeight="1">
      <c r="A46" s="4"/>
      <c r="B46" s="4"/>
      <c r="C46" s="4"/>
    </row>
    <row r="47" ht="12.0" customHeight="1">
      <c r="A47" s="4"/>
      <c r="B47" s="4"/>
      <c r="C47" s="4"/>
    </row>
    <row r="48" ht="12.0" customHeight="1">
      <c r="A48" s="4"/>
      <c r="B48" s="4"/>
      <c r="C48" s="4"/>
    </row>
    <row r="49" ht="12.0" customHeight="1">
      <c r="A49" s="4"/>
      <c r="B49" s="4"/>
      <c r="C49" s="4"/>
    </row>
    <row r="50" ht="12.0" customHeight="1">
      <c r="A50" s="4"/>
      <c r="B50" s="4"/>
      <c r="C50" s="4"/>
    </row>
    <row r="51" ht="12.0" customHeight="1">
      <c r="A51" s="4"/>
      <c r="B51" s="4"/>
      <c r="C51" s="4"/>
    </row>
    <row r="52" ht="12.0" customHeight="1">
      <c r="A52" s="4"/>
      <c r="B52" s="4"/>
      <c r="C52" s="4"/>
    </row>
    <row r="53" ht="12.0" customHeight="1">
      <c r="A53" s="4"/>
      <c r="B53" s="4"/>
      <c r="C53" s="4"/>
    </row>
    <row r="54" ht="12.0" customHeight="1">
      <c r="A54" s="4"/>
      <c r="B54" s="4"/>
      <c r="C54" s="4"/>
    </row>
    <row r="55" ht="12.0" customHeight="1">
      <c r="A55" s="4"/>
      <c r="B55" s="4"/>
      <c r="C55" s="4"/>
    </row>
    <row r="56" ht="12.0" customHeight="1">
      <c r="A56" s="4"/>
      <c r="B56" s="4"/>
      <c r="C56" s="4"/>
    </row>
    <row r="57" ht="12.0" customHeight="1">
      <c r="A57" s="4"/>
      <c r="B57" s="4"/>
      <c r="C57" s="4"/>
    </row>
    <row r="58" ht="12.0" customHeight="1">
      <c r="A58" s="4"/>
      <c r="B58" s="4"/>
      <c r="C58" s="4"/>
    </row>
    <row r="59" ht="12.0" customHeight="1">
      <c r="A59" s="4"/>
      <c r="B59" s="4"/>
      <c r="C59" s="4"/>
    </row>
    <row r="60" ht="12.0" customHeight="1">
      <c r="A60" s="4"/>
      <c r="B60" s="4"/>
      <c r="C60" s="4"/>
    </row>
    <row r="61" ht="12.0" customHeight="1">
      <c r="A61" s="4"/>
      <c r="B61" s="4"/>
      <c r="C61" s="4"/>
    </row>
    <row r="62" ht="12.0" customHeight="1">
      <c r="A62" s="4"/>
      <c r="B62" s="4"/>
      <c r="C62" s="4"/>
    </row>
    <row r="63" ht="12.0" customHeight="1">
      <c r="A63" s="4"/>
      <c r="B63" s="4"/>
      <c r="C63" s="4"/>
    </row>
    <row r="64" ht="12.0" customHeight="1">
      <c r="A64" s="4"/>
      <c r="B64" s="4"/>
      <c r="C64" s="4"/>
    </row>
    <row r="65" ht="12.0" customHeight="1">
      <c r="A65" s="4"/>
      <c r="B65" s="4"/>
      <c r="C65" s="4"/>
    </row>
    <row r="66" ht="12.0" customHeight="1">
      <c r="A66" s="4"/>
      <c r="B66" s="4"/>
      <c r="C66" s="4"/>
    </row>
    <row r="67" ht="12.0" customHeight="1">
      <c r="A67" s="4"/>
      <c r="B67" s="4"/>
      <c r="C67" s="4"/>
    </row>
    <row r="68" ht="12.0" customHeight="1">
      <c r="A68" s="4"/>
      <c r="B68" s="4"/>
      <c r="C68" s="4"/>
    </row>
    <row r="69" ht="12.0" customHeight="1">
      <c r="A69" s="4"/>
      <c r="B69" s="4"/>
      <c r="C69" s="4"/>
    </row>
    <row r="70" ht="12.0" customHeight="1">
      <c r="A70" s="4"/>
      <c r="B70" s="4"/>
      <c r="C70" s="4"/>
    </row>
    <row r="71" ht="12.0" customHeight="1">
      <c r="A71" s="4"/>
      <c r="B71" s="4"/>
      <c r="C71" s="4"/>
    </row>
    <row r="72" ht="12.0" customHeight="1">
      <c r="A72" s="4"/>
      <c r="B72" s="4"/>
      <c r="C72" s="4"/>
    </row>
    <row r="73" ht="12.0" customHeight="1">
      <c r="A73" s="4"/>
      <c r="B73" s="4"/>
      <c r="C73" s="4"/>
    </row>
    <row r="74" ht="12.0" customHeight="1">
      <c r="A74" s="4"/>
      <c r="B74" s="4"/>
      <c r="C74" s="4"/>
    </row>
    <row r="75" ht="12.0" customHeight="1">
      <c r="A75" s="4"/>
      <c r="B75" s="4"/>
      <c r="C75" s="4"/>
    </row>
    <row r="76" ht="12.0" customHeight="1">
      <c r="A76" s="4"/>
      <c r="B76" s="4"/>
      <c r="C76" s="4"/>
    </row>
    <row r="77" ht="12.0" customHeight="1">
      <c r="A77" s="4"/>
      <c r="B77" s="4"/>
      <c r="C77" s="4"/>
    </row>
    <row r="78" ht="12.0" customHeight="1">
      <c r="A78" s="4"/>
      <c r="B78" s="4"/>
      <c r="C78" s="4"/>
    </row>
    <row r="79" ht="12.0" customHeight="1">
      <c r="A79" s="4"/>
      <c r="B79" s="4"/>
      <c r="C79" s="4"/>
    </row>
    <row r="80" ht="12.0" customHeight="1">
      <c r="A80" s="4"/>
      <c r="B80" s="4"/>
      <c r="C80" s="4"/>
    </row>
    <row r="81" ht="12.0" customHeight="1">
      <c r="A81" s="4"/>
      <c r="B81" s="4"/>
      <c r="C81" s="4"/>
    </row>
    <row r="82" ht="12.0" customHeight="1">
      <c r="A82" s="4"/>
      <c r="B82" s="4"/>
      <c r="C82" s="4"/>
    </row>
    <row r="83" ht="12.0" customHeight="1">
      <c r="A83" s="4"/>
      <c r="B83" s="4"/>
      <c r="C83" s="4"/>
    </row>
    <row r="84" ht="12.0" customHeight="1">
      <c r="A84" s="4"/>
      <c r="B84" s="4"/>
      <c r="C84" s="4"/>
    </row>
    <row r="85" ht="12.0" customHeight="1">
      <c r="A85" s="4"/>
      <c r="B85" s="4"/>
      <c r="C85" s="4"/>
    </row>
    <row r="86" ht="12.0" customHeight="1">
      <c r="A86" s="4"/>
      <c r="B86" s="4"/>
      <c r="C86" s="4"/>
    </row>
    <row r="87" ht="12.0" customHeight="1">
      <c r="A87" s="4"/>
      <c r="B87" s="4"/>
      <c r="C87" s="4"/>
    </row>
    <row r="88" ht="12.0" customHeight="1">
      <c r="A88" s="4"/>
      <c r="B88" s="4"/>
      <c r="C88" s="4"/>
    </row>
    <row r="89" ht="12.0" customHeight="1">
      <c r="A89" s="4"/>
      <c r="B89" s="4"/>
      <c r="C89" s="4"/>
    </row>
    <row r="90" ht="12.0" customHeight="1">
      <c r="A90" s="4"/>
      <c r="B90" s="4"/>
      <c r="C90" s="4"/>
    </row>
    <row r="91" ht="12.0" customHeight="1">
      <c r="A91" s="4"/>
      <c r="B91" s="4"/>
      <c r="C91" s="4"/>
    </row>
    <row r="92" ht="12.0" customHeight="1">
      <c r="A92" s="4"/>
      <c r="B92" s="4"/>
      <c r="C92" s="4"/>
    </row>
    <row r="93" ht="12.0" customHeight="1">
      <c r="A93" s="4"/>
      <c r="B93" s="4"/>
      <c r="C93" s="4"/>
    </row>
    <row r="94" ht="12.0" customHeight="1">
      <c r="A94" s="4"/>
      <c r="B94" s="4"/>
      <c r="C94" s="4"/>
    </row>
    <row r="95" ht="12.0" customHeight="1">
      <c r="A95" s="4"/>
      <c r="B95" s="4"/>
      <c r="C95" s="4"/>
    </row>
    <row r="96" ht="12.0" customHeight="1">
      <c r="A96" s="4"/>
      <c r="B96" s="4"/>
      <c r="C96" s="4"/>
    </row>
    <row r="97" ht="12.0" customHeight="1">
      <c r="A97" s="4"/>
      <c r="B97" s="4"/>
      <c r="C97" s="4"/>
    </row>
    <row r="98" ht="12.0" customHeight="1">
      <c r="A98" s="4"/>
      <c r="B98" s="4"/>
      <c r="C98" s="4"/>
    </row>
    <row r="99" ht="12.0" customHeight="1">
      <c r="A99" s="4"/>
      <c r="B99" s="4"/>
      <c r="C99" s="4"/>
    </row>
    <row r="100" ht="12.0" customHeight="1">
      <c r="A100" s="4"/>
      <c r="B100" s="4"/>
      <c r="C100" s="4"/>
    </row>
    <row r="101" ht="12.0" customHeight="1">
      <c r="A101" s="4"/>
      <c r="B101" s="4"/>
      <c r="C101" s="4"/>
    </row>
    <row r="102" ht="12.0" customHeight="1">
      <c r="A102" s="4"/>
      <c r="B102" s="4"/>
      <c r="C102" s="4"/>
    </row>
    <row r="103" ht="12.0" customHeight="1">
      <c r="A103" s="4"/>
      <c r="B103" s="4"/>
      <c r="C103" s="4"/>
    </row>
    <row r="104" ht="12.0" customHeight="1">
      <c r="A104" s="4"/>
      <c r="B104" s="4"/>
      <c r="C104" s="4"/>
    </row>
    <row r="105" ht="12.0" customHeight="1">
      <c r="A105" s="4"/>
      <c r="B105" s="4"/>
      <c r="C105" s="4"/>
    </row>
    <row r="106" ht="12.0" customHeight="1">
      <c r="A106" s="4"/>
      <c r="B106" s="4"/>
      <c r="C106" s="4"/>
    </row>
    <row r="107" ht="12.0" customHeight="1">
      <c r="A107" s="4"/>
      <c r="B107" s="4"/>
      <c r="C107" s="4"/>
    </row>
    <row r="108" ht="12.0" customHeight="1">
      <c r="A108" s="4"/>
      <c r="B108" s="4"/>
      <c r="C108" s="4"/>
    </row>
    <row r="109" ht="12.0" customHeight="1">
      <c r="A109" s="4"/>
      <c r="B109" s="4"/>
      <c r="C109" s="4"/>
    </row>
    <row r="110" ht="12.0" customHeight="1">
      <c r="A110" s="4"/>
      <c r="B110" s="4"/>
      <c r="C110" s="4"/>
    </row>
    <row r="111" ht="12.0" customHeight="1">
      <c r="A111" s="4"/>
      <c r="B111" s="4"/>
      <c r="C111" s="4"/>
    </row>
    <row r="112" ht="12.0" customHeight="1">
      <c r="A112" s="4"/>
      <c r="B112" s="4"/>
      <c r="C112" s="4"/>
    </row>
    <row r="113" ht="12.0" customHeight="1">
      <c r="A113" s="4"/>
      <c r="B113" s="4"/>
      <c r="C113" s="4"/>
    </row>
    <row r="114" ht="12.0" customHeight="1">
      <c r="A114" s="4"/>
      <c r="B114" s="4"/>
      <c r="C114" s="4"/>
    </row>
    <row r="115" ht="12.0" customHeight="1">
      <c r="A115" s="4"/>
      <c r="B115" s="4"/>
      <c r="C115" s="4"/>
    </row>
    <row r="116" ht="12.0" customHeight="1">
      <c r="A116" s="4"/>
      <c r="B116" s="4"/>
      <c r="C116" s="4"/>
    </row>
    <row r="117" ht="12.0" customHeight="1">
      <c r="A117" s="4"/>
      <c r="B117" s="4"/>
      <c r="C117" s="4"/>
    </row>
    <row r="118" ht="12.0" customHeight="1">
      <c r="A118" s="4"/>
      <c r="B118" s="4"/>
      <c r="C118" s="4"/>
    </row>
    <row r="119" ht="12.0" customHeight="1">
      <c r="A119" s="4"/>
      <c r="B119" s="4"/>
      <c r="C119" s="4"/>
    </row>
    <row r="120" ht="12.0" customHeight="1">
      <c r="A120" s="4"/>
      <c r="B120" s="4"/>
      <c r="C120" s="4"/>
    </row>
    <row r="121" ht="12.0" customHeight="1">
      <c r="A121" s="4"/>
      <c r="B121" s="4"/>
      <c r="C121" s="4"/>
    </row>
    <row r="122" ht="12.0" customHeight="1">
      <c r="A122" s="4"/>
      <c r="B122" s="4"/>
      <c r="C122" s="4"/>
    </row>
    <row r="123" ht="12.0" customHeight="1">
      <c r="A123" s="4"/>
      <c r="B123" s="4"/>
      <c r="C123" s="4"/>
    </row>
    <row r="124" ht="12.0" customHeight="1">
      <c r="A124" s="4"/>
      <c r="B124" s="4"/>
      <c r="C124" s="4"/>
    </row>
    <row r="125" ht="12.0" customHeight="1">
      <c r="A125" s="4"/>
      <c r="B125" s="4"/>
      <c r="C125" s="4"/>
    </row>
    <row r="126" ht="12.0" customHeight="1">
      <c r="A126" s="4"/>
      <c r="B126" s="4"/>
      <c r="C126" s="4"/>
    </row>
    <row r="127" ht="12.0" customHeight="1">
      <c r="A127" s="4"/>
      <c r="B127" s="4"/>
      <c r="C127" s="4"/>
    </row>
    <row r="128" ht="12.0" customHeight="1">
      <c r="A128" s="4"/>
      <c r="B128" s="4"/>
      <c r="C128" s="4"/>
    </row>
    <row r="129" ht="12.0" customHeight="1">
      <c r="A129" s="4"/>
      <c r="B129" s="4"/>
      <c r="C129" s="4"/>
    </row>
    <row r="130" ht="12.0" customHeight="1">
      <c r="A130" s="4"/>
      <c r="B130" s="4"/>
      <c r="C130" s="4"/>
    </row>
    <row r="131" ht="12.0" customHeight="1">
      <c r="A131" s="4"/>
      <c r="B131" s="4"/>
      <c r="C131" s="4"/>
    </row>
    <row r="132" ht="12.0" customHeight="1">
      <c r="A132" s="4"/>
      <c r="B132" s="4"/>
      <c r="C132" s="4"/>
    </row>
    <row r="133" ht="12.0" customHeight="1">
      <c r="A133" s="4"/>
      <c r="B133" s="4"/>
      <c r="C133" s="4"/>
    </row>
    <row r="134" ht="12.0" customHeight="1">
      <c r="A134" s="4"/>
      <c r="B134" s="4"/>
      <c r="C134" s="4"/>
    </row>
    <row r="135" ht="12.0" customHeight="1">
      <c r="A135" s="4"/>
      <c r="B135" s="4"/>
      <c r="C135" s="4"/>
    </row>
    <row r="136" ht="12.0" customHeight="1">
      <c r="A136" s="4"/>
      <c r="B136" s="4"/>
      <c r="C136" s="4"/>
    </row>
    <row r="137" ht="12.0" customHeight="1">
      <c r="A137" s="4"/>
      <c r="B137" s="4"/>
      <c r="C137" s="4"/>
    </row>
    <row r="138" ht="12.0" customHeight="1">
      <c r="A138" s="4"/>
      <c r="B138" s="4"/>
      <c r="C138" s="4"/>
    </row>
    <row r="139" ht="12.0" customHeight="1">
      <c r="A139" s="4"/>
      <c r="B139" s="4"/>
      <c r="C139" s="4"/>
    </row>
    <row r="140" ht="12.0" customHeight="1">
      <c r="A140" s="4"/>
      <c r="B140" s="4"/>
      <c r="C140" s="4"/>
    </row>
    <row r="141" ht="12.0" customHeight="1">
      <c r="A141" s="4"/>
      <c r="B141" s="4"/>
      <c r="C141" s="4"/>
    </row>
    <row r="142" ht="12.0" customHeight="1">
      <c r="A142" s="4"/>
      <c r="B142" s="4"/>
      <c r="C142" s="4"/>
    </row>
    <row r="143" ht="12.0" customHeight="1">
      <c r="A143" s="4"/>
      <c r="B143" s="4"/>
      <c r="C143" s="4"/>
    </row>
    <row r="144" ht="12.0" customHeight="1">
      <c r="A144" s="4"/>
      <c r="B144" s="4"/>
      <c r="C144" s="4"/>
    </row>
    <row r="145" ht="12.0" customHeight="1">
      <c r="A145" s="4"/>
      <c r="B145" s="4"/>
      <c r="C145" s="4"/>
    </row>
    <row r="146" ht="12.0" customHeight="1">
      <c r="A146" s="4"/>
      <c r="B146" s="4"/>
      <c r="C146" s="4"/>
    </row>
    <row r="147" ht="12.0" customHeight="1">
      <c r="A147" s="4"/>
      <c r="B147" s="4"/>
      <c r="C147" s="4"/>
    </row>
    <row r="148" ht="12.0" customHeight="1">
      <c r="A148" s="4"/>
      <c r="B148" s="4"/>
      <c r="C148" s="4"/>
    </row>
    <row r="149" ht="12.0" customHeight="1">
      <c r="A149" s="4"/>
      <c r="B149" s="4"/>
      <c r="C149" s="4"/>
    </row>
    <row r="150" ht="12.0" customHeight="1">
      <c r="A150" s="4"/>
      <c r="B150" s="4"/>
      <c r="C150" s="4"/>
    </row>
    <row r="151" ht="12.0" customHeight="1">
      <c r="A151" s="4"/>
      <c r="B151" s="4"/>
      <c r="C151" s="4"/>
    </row>
    <row r="152" ht="12.0" customHeight="1">
      <c r="A152" s="4"/>
      <c r="B152" s="4"/>
      <c r="C152" s="4"/>
    </row>
    <row r="153" ht="12.0" customHeight="1">
      <c r="A153" s="4"/>
      <c r="B153" s="4"/>
      <c r="C153" s="4"/>
    </row>
    <row r="154" ht="12.0" customHeight="1">
      <c r="A154" s="4"/>
      <c r="B154" s="4"/>
      <c r="C154" s="4"/>
    </row>
    <row r="155" ht="12.0" customHeight="1">
      <c r="A155" s="4"/>
      <c r="B155" s="4"/>
      <c r="C155" s="4"/>
    </row>
    <row r="156" ht="12.0" customHeight="1">
      <c r="A156" s="4"/>
      <c r="B156" s="4"/>
      <c r="C156" s="4"/>
    </row>
    <row r="157" ht="12.0" customHeight="1">
      <c r="A157" s="4"/>
      <c r="B157" s="4"/>
      <c r="C157" s="4"/>
    </row>
    <row r="158" ht="12.0" customHeight="1">
      <c r="A158" s="4"/>
      <c r="B158" s="4"/>
      <c r="C158" s="4"/>
    </row>
    <row r="159" ht="12.0" customHeight="1">
      <c r="A159" s="4"/>
      <c r="B159" s="4"/>
      <c r="C159" s="4"/>
    </row>
    <row r="160" ht="12.0" customHeight="1">
      <c r="A160" s="4"/>
      <c r="B160" s="4"/>
      <c r="C160" s="4"/>
    </row>
    <row r="161" ht="12.0" customHeight="1">
      <c r="A161" s="4"/>
      <c r="B161" s="4"/>
      <c r="C161" s="4"/>
    </row>
    <row r="162" ht="12.0" customHeight="1">
      <c r="A162" s="4"/>
      <c r="B162" s="4"/>
      <c r="C162" s="4"/>
    </row>
    <row r="163" ht="12.0" customHeight="1">
      <c r="A163" s="4"/>
      <c r="B163" s="4"/>
      <c r="C163" s="4"/>
    </row>
    <row r="164" ht="12.0" customHeight="1">
      <c r="A164" s="4"/>
      <c r="B164" s="4"/>
      <c r="C164" s="4"/>
    </row>
    <row r="165" ht="12.0" customHeight="1">
      <c r="A165" s="4"/>
      <c r="B165" s="4"/>
      <c r="C165" s="4"/>
    </row>
    <row r="166" ht="12.0" customHeight="1">
      <c r="A166" s="4"/>
      <c r="B166" s="4"/>
      <c r="C166" s="4"/>
    </row>
    <row r="167" ht="12.0" customHeight="1">
      <c r="A167" s="4"/>
      <c r="B167" s="4"/>
      <c r="C167" s="4"/>
    </row>
    <row r="168" ht="12.0" customHeight="1">
      <c r="A168" s="4"/>
      <c r="B168" s="4"/>
      <c r="C168" s="4"/>
    </row>
    <row r="169" ht="12.0" customHeight="1">
      <c r="A169" s="4"/>
      <c r="B169" s="4"/>
      <c r="C169" s="4"/>
    </row>
    <row r="170" ht="12.0" customHeight="1">
      <c r="A170" s="4"/>
      <c r="B170" s="4"/>
      <c r="C170" s="4"/>
    </row>
    <row r="171" ht="12.0" customHeight="1">
      <c r="A171" s="4"/>
      <c r="B171" s="4"/>
      <c r="C171" s="4"/>
    </row>
    <row r="172" ht="12.0" customHeight="1">
      <c r="A172" s="4"/>
      <c r="B172" s="4"/>
      <c r="C172" s="4"/>
    </row>
    <row r="173" ht="12.0" customHeight="1">
      <c r="A173" s="4"/>
      <c r="B173" s="4"/>
      <c r="C173" s="4"/>
    </row>
    <row r="174" ht="12.0" customHeight="1">
      <c r="A174" s="4"/>
      <c r="B174" s="4"/>
      <c r="C174" s="4"/>
    </row>
    <row r="175" ht="12.0" customHeight="1">
      <c r="A175" s="4"/>
      <c r="B175" s="4"/>
      <c r="C175" s="4"/>
    </row>
    <row r="176" ht="12.0" customHeight="1">
      <c r="A176" s="4"/>
      <c r="B176" s="4"/>
      <c r="C176" s="4"/>
    </row>
    <row r="177" ht="12.0" customHeight="1">
      <c r="A177" s="4"/>
      <c r="B177" s="4"/>
      <c r="C177" s="4"/>
    </row>
    <row r="178" ht="12.0" customHeight="1">
      <c r="A178" s="4"/>
      <c r="B178" s="4"/>
      <c r="C178" s="4"/>
    </row>
    <row r="179" ht="12.0" customHeight="1">
      <c r="A179" s="4"/>
      <c r="B179" s="4"/>
      <c r="C179" s="4"/>
    </row>
    <row r="180" ht="12.0" customHeight="1">
      <c r="A180" s="4"/>
      <c r="B180" s="4"/>
      <c r="C180" s="4"/>
    </row>
    <row r="181" ht="12.0" customHeight="1">
      <c r="A181" s="4"/>
      <c r="B181" s="4"/>
      <c r="C181" s="4"/>
    </row>
    <row r="182" ht="12.0" customHeight="1">
      <c r="A182" s="4"/>
      <c r="B182" s="4"/>
      <c r="C182" s="4"/>
    </row>
    <row r="183" ht="12.0" customHeight="1">
      <c r="A183" s="4"/>
      <c r="B183" s="4"/>
      <c r="C183" s="4"/>
    </row>
    <row r="184" ht="12.0" customHeight="1">
      <c r="A184" s="4"/>
      <c r="B184" s="4"/>
      <c r="C184" s="4"/>
    </row>
    <row r="185" ht="12.0" customHeight="1">
      <c r="A185" s="4"/>
      <c r="B185" s="4"/>
      <c r="C185" s="4"/>
    </row>
    <row r="186" ht="12.0" customHeight="1">
      <c r="A186" s="4"/>
      <c r="B186" s="4"/>
      <c r="C186" s="4"/>
    </row>
    <row r="187" ht="12.0" customHeight="1">
      <c r="A187" s="4"/>
      <c r="B187" s="4"/>
      <c r="C187" s="4"/>
    </row>
    <row r="188" ht="12.0" customHeight="1">
      <c r="A188" s="4"/>
      <c r="B188" s="4"/>
      <c r="C188" s="4"/>
    </row>
    <row r="189" ht="12.0" customHeight="1">
      <c r="A189" s="4"/>
      <c r="B189" s="4"/>
      <c r="C189" s="4"/>
    </row>
    <row r="190" ht="12.0" customHeight="1">
      <c r="A190" s="4"/>
      <c r="B190" s="4"/>
      <c r="C190" s="4"/>
    </row>
    <row r="191" ht="12.0" customHeight="1">
      <c r="A191" s="4"/>
      <c r="B191" s="4"/>
      <c r="C191" s="4"/>
    </row>
    <row r="192" ht="12.0" customHeight="1">
      <c r="A192" s="4"/>
      <c r="B192" s="4"/>
      <c r="C192" s="4"/>
    </row>
    <row r="193" ht="12.0" customHeight="1">
      <c r="A193" s="4"/>
      <c r="B193" s="4"/>
      <c r="C193" s="4"/>
    </row>
    <row r="194" ht="12.0" customHeight="1">
      <c r="A194" s="4"/>
      <c r="B194" s="4"/>
      <c r="C194" s="4"/>
    </row>
    <row r="195" ht="12.0" customHeight="1">
      <c r="A195" s="4"/>
      <c r="B195" s="4"/>
      <c r="C195" s="4"/>
    </row>
    <row r="196" ht="12.0" customHeight="1">
      <c r="A196" s="4"/>
      <c r="B196" s="4"/>
      <c r="C196" s="4"/>
    </row>
    <row r="197" ht="12.0" customHeight="1">
      <c r="A197" s="4"/>
      <c r="B197" s="4"/>
      <c r="C197" s="4"/>
    </row>
    <row r="198" ht="12.0" customHeight="1">
      <c r="A198" s="4"/>
      <c r="B198" s="4"/>
      <c r="C198" s="4"/>
    </row>
    <row r="199" ht="12.0" customHeight="1">
      <c r="A199" s="4"/>
      <c r="B199" s="4"/>
      <c r="C199" s="4"/>
    </row>
    <row r="200" ht="12.0" customHeight="1">
      <c r="A200" s="4"/>
      <c r="B200" s="4"/>
      <c r="C200" s="4"/>
    </row>
    <row r="201" ht="12.0" customHeight="1">
      <c r="A201" s="4"/>
      <c r="B201" s="4"/>
      <c r="C201" s="4"/>
    </row>
    <row r="202" ht="12.0" customHeight="1">
      <c r="A202" s="4"/>
      <c r="B202" s="4"/>
      <c r="C202" s="4"/>
    </row>
    <row r="203" ht="12.0" customHeight="1">
      <c r="A203" s="4"/>
      <c r="B203" s="4"/>
      <c r="C203" s="4"/>
    </row>
    <row r="204" ht="12.0" customHeight="1">
      <c r="A204" s="4"/>
      <c r="B204" s="4"/>
      <c r="C204" s="4"/>
    </row>
    <row r="205" ht="12.0" customHeight="1">
      <c r="A205" s="4"/>
      <c r="B205" s="4"/>
      <c r="C205" s="4"/>
    </row>
    <row r="206" ht="12.0" customHeight="1">
      <c r="A206" s="4"/>
      <c r="B206" s="4"/>
      <c r="C206" s="4"/>
    </row>
    <row r="207" ht="12.0" customHeight="1">
      <c r="A207" s="4"/>
      <c r="B207" s="4"/>
      <c r="C207" s="4"/>
    </row>
    <row r="208" ht="12.0" customHeight="1">
      <c r="A208" s="4"/>
      <c r="B208" s="4"/>
      <c r="C208" s="4"/>
    </row>
    <row r="209" ht="12.0" customHeight="1">
      <c r="A209" s="4"/>
      <c r="B209" s="4"/>
      <c r="C209" s="4"/>
    </row>
    <row r="210" ht="12.0" customHeight="1">
      <c r="A210" s="4"/>
      <c r="B210" s="4"/>
      <c r="C210" s="4"/>
    </row>
    <row r="211" ht="12.0" customHeight="1">
      <c r="A211" s="4"/>
      <c r="B211" s="4"/>
      <c r="C211" s="4"/>
    </row>
    <row r="212" ht="12.0" customHeight="1">
      <c r="A212" s="4"/>
      <c r="B212" s="4"/>
      <c r="C212" s="4"/>
    </row>
    <row r="213" ht="12.0" customHeight="1">
      <c r="A213" s="4"/>
      <c r="B213" s="4"/>
      <c r="C213" s="4"/>
    </row>
    <row r="214" ht="12.0" customHeight="1">
      <c r="A214" s="4"/>
      <c r="B214" s="4"/>
      <c r="C214" s="4"/>
    </row>
    <row r="215" ht="12.0" customHeight="1">
      <c r="A215" s="4"/>
      <c r="B215" s="4"/>
      <c r="C215" s="4"/>
    </row>
    <row r="216" ht="12.0" customHeight="1">
      <c r="A216" s="4"/>
      <c r="B216" s="4"/>
      <c r="C216" s="4"/>
    </row>
    <row r="217" ht="12.0" customHeight="1">
      <c r="A217" s="4"/>
      <c r="B217" s="4"/>
      <c r="C217" s="4"/>
    </row>
    <row r="218" ht="12.0" customHeight="1">
      <c r="A218" s="4"/>
      <c r="B218" s="4"/>
      <c r="C218" s="4"/>
    </row>
    <row r="219" ht="12.0" customHeight="1">
      <c r="A219" s="4"/>
      <c r="B219" s="4"/>
      <c r="C219" s="4"/>
    </row>
    <row r="220" ht="12.0" customHeight="1">
      <c r="A220" s="4"/>
      <c r="B220" s="4"/>
      <c r="C220" s="4"/>
    </row>
    <row r="221" ht="12.0" customHeight="1">
      <c r="A221" s="4"/>
      <c r="B221" s="4"/>
      <c r="C221" s="4"/>
    </row>
    <row r="222" ht="12.0" customHeight="1">
      <c r="A222" s="4"/>
      <c r="B222" s="4"/>
      <c r="C222" s="4"/>
    </row>
    <row r="223" ht="12.0" customHeight="1">
      <c r="A223" s="4"/>
      <c r="B223" s="4"/>
      <c r="C223" s="4"/>
    </row>
    <row r="224" ht="12.0" customHeight="1">
      <c r="A224" s="4"/>
      <c r="B224" s="4"/>
      <c r="C224" s="4"/>
    </row>
    <row r="225" ht="12.0" customHeight="1">
      <c r="A225" s="4"/>
      <c r="B225" s="4"/>
      <c r="C225" s="4"/>
    </row>
    <row r="226" ht="12.0" customHeight="1">
      <c r="A226" s="4"/>
      <c r="B226" s="4"/>
      <c r="C226" s="4"/>
    </row>
    <row r="227" ht="12.0" customHeight="1">
      <c r="A227" s="4"/>
      <c r="B227" s="4"/>
      <c r="C227" s="4"/>
    </row>
    <row r="228" ht="12.0" customHeight="1">
      <c r="A228" s="4"/>
      <c r="B228" s="4"/>
      <c r="C228" s="4"/>
    </row>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8">
    <mergeCell ref="A1:C1"/>
    <mergeCell ref="A2:C2"/>
    <mergeCell ref="A3:C3"/>
    <mergeCell ref="A4:C4"/>
    <mergeCell ref="A9:C15"/>
    <mergeCell ref="A18:C18"/>
    <mergeCell ref="A27:C27"/>
    <mergeCell ref="A28:C28"/>
  </mergeCells>
  <printOptions/>
  <pageMargins bottom="1.0" footer="0.0" header="0.0" left="0.5" right="0.5" top="1.0"/>
  <pageSetup orientation="portrait"/>
  <drawing r:id="rId2"/>
  <legacyDrawing r:id="rId3"/>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2.63" defaultRowHeight="15.0"/>
  <cols>
    <col customWidth="1" min="1" max="1" width="12.13"/>
    <col customWidth="1" min="2" max="2" width="10.13"/>
    <col customWidth="1" min="3" max="3" width="11.13"/>
    <col customWidth="1" min="4" max="4" width="11.0"/>
    <col customWidth="1" min="5" max="5" width="18.0"/>
    <col customWidth="1" min="6" max="6" width="18.75"/>
    <col customWidth="1" min="7" max="7" width="11.38"/>
    <col customWidth="1" min="8" max="9" width="17.63"/>
    <col customWidth="1" min="10" max="10" width="17.0"/>
    <col customWidth="1" hidden="1" min="11" max="11" width="17.38"/>
    <col customWidth="1" hidden="1" min="12" max="12" width="9.13"/>
    <col customWidth="1" hidden="1" min="13" max="13" width="10.13"/>
    <col customWidth="1" hidden="1" min="14" max="14" width="13.88"/>
    <col customWidth="1" hidden="1" min="15" max="15" width="10.13"/>
    <col customWidth="1" hidden="1" min="16" max="16" width="9.13"/>
    <col customWidth="1" hidden="1" min="17" max="17" width="16.25"/>
    <col customWidth="1" hidden="1" min="18" max="22" width="9.13"/>
    <col customWidth="1" hidden="1" min="23" max="23" width="10.13"/>
    <col customWidth="1" hidden="1" min="24" max="24" width="9.13"/>
    <col customWidth="1" min="25" max="25" width="10.13"/>
    <col customWidth="1" min="26" max="26" width="17.25"/>
    <col customWidth="1" min="27" max="27" width="0.13"/>
    <col customWidth="1" min="28" max="34" width="9.13"/>
  </cols>
  <sheetData>
    <row r="1" ht="12.0" customHeight="1">
      <c r="A1" s="1" t="s">
        <v>51</v>
      </c>
      <c r="B1" s="22"/>
      <c r="C1" s="27" t="s">
        <v>52</v>
      </c>
      <c r="E1" s="28" t="s">
        <v>53</v>
      </c>
      <c r="F1" s="27" t="s">
        <v>54</v>
      </c>
      <c r="I1" s="27"/>
      <c r="J1" s="4" t="s">
        <v>55</v>
      </c>
      <c r="K1" s="4"/>
      <c r="L1" s="4"/>
      <c r="M1" s="4"/>
      <c r="N1" s="4"/>
      <c r="O1" s="4"/>
      <c r="P1" s="4"/>
      <c r="Q1" s="4"/>
      <c r="R1" s="4"/>
      <c r="S1" s="4"/>
      <c r="T1" s="4"/>
      <c r="U1" s="4"/>
      <c r="V1" s="4"/>
      <c r="W1" s="4"/>
      <c r="X1" s="4"/>
      <c r="Y1" s="4"/>
      <c r="Z1" s="4"/>
      <c r="AA1" s="4"/>
      <c r="AB1" s="4"/>
      <c r="AC1" s="4"/>
      <c r="AD1" s="4"/>
      <c r="AE1" s="4"/>
      <c r="AF1" s="4"/>
      <c r="AG1" s="4"/>
      <c r="AH1" s="4"/>
    </row>
    <row r="2" ht="12.0" customHeight="1">
      <c r="A2" s="1" t="s">
        <v>56</v>
      </c>
      <c r="B2" s="29"/>
      <c r="C2" s="30"/>
      <c r="D2" s="30"/>
      <c r="E2" s="30"/>
      <c r="F2" s="30"/>
      <c r="G2" s="30"/>
      <c r="H2" s="30"/>
      <c r="I2" s="30"/>
      <c r="J2" s="30"/>
      <c r="K2" s="4"/>
      <c r="L2" s="4"/>
      <c r="M2" s="4"/>
      <c r="N2" s="4"/>
      <c r="O2" s="4"/>
      <c r="P2" s="4"/>
      <c r="Q2" s="4"/>
      <c r="R2" s="4"/>
      <c r="S2" s="4"/>
      <c r="T2" s="4"/>
      <c r="U2" s="4"/>
      <c r="V2" s="4"/>
      <c r="W2" s="4"/>
      <c r="X2" s="4"/>
      <c r="Y2" s="4"/>
      <c r="Z2" s="4"/>
      <c r="AA2" s="4"/>
      <c r="AB2" s="4"/>
      <c r="AC2" s="4"/>
      <c r="AD2" s="4"/>
      <c r="AE2" s="4"/>
      <c r="AF2" s="4"/>
      <c r="AG2" s="4"/>
      <c r="AH2" s="4"/>
    </row>
    <row r="3" ht="12.0" customHeight="1">
      <c r="A3" s="1" t="s">
        <v>57</v>
      </c>
      <c r="C3" s="31"/>
      <c r="D3" s="30"/>
      <c r="E3" s="1" t="s">
        <v>58</v>
      </c>
      <c r="F3" s="32"/>
      <c r="G3" s="33" t="s">
        <v>59</v>
      </c>
      <c r="H3" s="29"/>
      <c r="I3" s="30"/>
      <c r="J3" s="30"/>
      <c r="K3" s="4"/>
      <c r="L3" s="4"/>
      <c r="M3" s="4"/>
      <c r="N3" s="4"/>
      <c r="O3" s="4"/>
      <c r="P3" s="4"/>
      <c r="Q3" s="4"/>
      <c r="R3" s="4"/>
      <c r="S3" s="4"/>
      <c r="T3" s="4"/>
      <c r="U3" s="4"/>
      <c r="V3" s="4"/>
      <c r="W3" s="4"/>
      <c r="X3" s="4"/>
      <c r="Y3" s="4"/>
      <c r="Z3" s="4"/>
      <c r="AA3" s="4"/>
      <c r="AB3" s="4"/>
      <c r="AC3" s="4"/>
      <c r="AD3" s="4"/>
      <c r="AE3" s="4"/>
      <c r="AF3" s="4"/>
      <c r="AG3" s="4"/>
      <c r="AH3" s="4"/>
    </row>
    <row r="4" ht="12.0" customHeight="1">
      <c r="A4" s="34" t="s">
        <v>60</v>
      </c>
      <c r="F4" s="35" t="s">
        <v>61</v>
      </c>
      <c r="I4" s="36"/>
      <c r="J4" s="37">
        <f>Calculations!B41</f>
        <v>39326</v>
      </c>
      <c r="K4" s="4"/>
      <c r="L4" s="4"/>
      <c r="M4" s="4"/>
      <c r="N4" s="4"/>
      <c r="O4" s="4"/>
      <c r="P4" s="4"/>
      <c r="Q4" s="4"/>
      <c r="R4" s="4"/>
      <c r="S4" s="4"/>
      <c r="T4" s="4"/>
      <c r="U4" s="4"/>
      <c r="V4" s="4"/>
      <c r="W4" s="4"/>
      <c r="X4" s="4"/>
      <c r="Y4" s="4"/>
      <c r="Z4" s="4"/>
      <c r="AA4" s="4"/>
      <c r="AB4" s="4"/>
      <c r="AC4" s="4"/>
      <c r="AD4" s="4"/>
      <c r="AE4" s="4"/>
      <c r="AF4" s="4"/>
      <c r="AG4" s="4"/>
      <c r="AH4" s="4"/>
    </row>
    <row r="5" ht="12.0" customHeight="1">
      <c r="A5" s="38" t="s">
        <v>62</v>
      </c>
      <c r="B5" s="39" t="s">
        <v>63</v>
      </c>
      <c r="C5" s="4"/>
      <c r="D5" s="4"/>
      <c r="E5" s="4"/>
      <c r="F5" s="4"/>
      <c r="G5" s="4"/>
      <c r="H5" s="40" t="s">
        <v>64</v>
      </c>
      <c r="I5" s="40" t="s">
        <v>65</v>
      </c>
      <c r="J5" s="4"/>
      <c r="K5" s="4"/>
      <c r="L5" s="4"/>
      <c r="M5" s="4" t="s">
        <v>62</v>
      </c>
      <c r="N5" s="4"/>
      <c r="O5" s="4"/>
      <c r="P5" s="4"/>
      <c r="Q5" s="4"/>
      <c r="R5" s="4" t="s">
        <v>66</v>
      </c>
      <c r="S5" s="4"/>
      <c r="T5" s="4"/>
      <c r="U5" s="4"/>
      <c r="V5" s="4"/>
      <c r="W5" s="4"/>
      <c r="X5" s="4"/>
      <c r="Y5" s="4"/>
      <c r="Z5" s="4"/>
      <c r="AA5" s="4"/>
      <c r="AB5" s="4"/>
      <c r="AC5" s="4"/>
      <c r="AD5" s="4"/>
      <c r="AE5" s="4"/>
      <c r="AF5" s="4"/>
      <c r="AG5" s="4"/>
      <c r="AH5" s="4"/>
    </row>
    <row r="6" ht="29.25" customHeight="1">
      <c r="A6" s="41" t="s">
        <v>67</v>
      </c>
      <c r="B6" s="41" t="s">
        <v>68</v>
      </c>
      <c r="C6" s="41" t="s">
        <v>69</v>
      </c>
      <c r="D6" s="40" t="s">
        <v>70</v>
      </c>
      <c r="E6" s="41" t="s">
        <v>71</v>
      </c>
      <c r="F6" s="40" t="s">
        <v>72</v>
      </c>
      <c r="G6" s="40" t="s">
        <v>73</v>
      </c>
      <c r="J6" s="40" t="s">
        <v>74</v>
      </c>
      <c r="K6" s="23" t="s">
        <v>75</v>
      </c>
      <c r="M6" s="4" t="s">
        <v>55</v>
      </c>
      <c r="N6" s="4"/>
      <c r="O6" s="4"/>
      <c r="P6" s="4"/>
      <c r="Q6" s="4"/>
      <c r="R6" s="4" t="s">
        <v>55</v>
      </c>
      <c r="S6" s="4"/>
      <c r="T6" s="4"/>
      <c r="U6" s="4"/>
      <c r="V6" s="4"/>
      <c r="W6" s="4"/>
      <c r="X6" s="4"/>
      <c r="Y6" s="4"/>
      <c r="Z6" s="4"/>
      <c r="AA6" s="4"/>
      <c r="AB6" s="4"/>
      <c r="AC6" s="4"/>
      <c r="AD6" s="4"/>
      <c r="AE6" s="4"/>
      <c r="AF6" s="4"/>
      <c r="AG6" s="4"/>
      <c r="AH6" s="4"/>
    </row>
    <row r="7" ht="12.0" hidden="1" customHeight="1">
      <c r="A7" s="4"/>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row>
    <row r="8" ht="12.0" hidden="1" customHeight="1">
      <c r="A8" s="4"/>
      <c r="B8" s="4"/>
      <c r="C8" s="4"/>
      <c r="D8" s="4"/>
      <c r="E8" s="4" t="s">
        <v>76</v>
      </c>
      <c r="F8" s="4"/>
      <c r="G8" s="4"/>
      <c r="H8" s="4"/>
      <c r="I8" s="4"/>
      <c r="J8" s="4"/>
      <c r="K8" s="4"/>
      <c r="L8" s="4"/>
      <c r="M8" s="4"/>
      <c r="N8" s="4"/>
      <c r="O8" s="4"/>
      <c r="P8" s="4"/>
      <c r="Q8" s="4"/>
      <c r="R8" s="4"/>
      <c r="S8" s="4"/>
      <c r="T8" s="4"/>
      <c r="U8" s="4"/>
      <c r="V8" s="4"/>
      <c r="W8" s="4"/>
      <c r="X8" s="4"/>
      <c r="Y8" s="4"/>
      <c r="Z8" s="4"/>
      <c r="AA8" s="4"/>
      <c r="AB8" s="4"/>
      <c r="AC8" s="4"/>
      <c r="AD8" s="4"/>
      <c r="AE8" s="4"/>
      <c r="AF8" s="4"/>
      <c r="AG8" s="4"/>
      <c r="AH8" s="4"/>
    </row>
    <row r="9" ht="12.0" hidden="1" customHeight="1">
      <c r="A9" s="4"/>
      <c r="B9" s="4"/>
      <c r="C9" s="4"/>
      <c r="D9" s="4"/>
      <c r="E9" s="4" t="s">
        <v>77</v>
      </c>
      <c r="F9" s="4"/>
      <c r="G9" s="4"/>
      <c r="H9" s="4"/>
      <c r="I9" s="4"/>
      <c r="J9" s="4"/>
      <c r="K9" s="4"/>
      <c r="L9" s="4"/>
      <c r="M9" s="4"/>
      <c r="N9" s="4"/>
      <c r="O9" s="4"/>
      <c r="P9" s="4"/>
      <c r="Q9" s="4"/>
      <c r="R9" s="4"/>
      <c r="S9" s="4"/>
      <c r="T9" s="4"/>
      <c r="U9" s="4"/>
      <c r="V9" s="4"/>
      <c r="W9" s="4"/>
      <c r="X9" s="4"/>
      <c r="Y9" s="4"/>
      <c r="Z9" s="4"/>
      <c r="AA9" s="4"/>
      <c r="AB9" s="4"/>
      <c r="AC9" s="4"/>
      <c r="AD9" s="4"/>
      <c r="AE9" s="4"/>
      <c r="AF9" s="4"/>
      <c r="AG9" s="4"/>
      <c r="AH9" s="4"/>
    </row>
    <row r="10" ht="12.0" hidden="1" customHeight="1">
      <c r="A10" s="4"/>
      <c r="B10" s="4"/>
      <c r="C10" s="4"/>
      <c r="D10" s="4"/>
      <c r="E10" s="4" t="s">
        <v>78</v>
      </c>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row>
    <row r="11" ht="12.0" hidden="1" customHeight="1">
      <c r="A11" s="4"/>
      <c r="B11" s="4"/>
      <c r="C11" s="4"/>
      <c r="D11" s="4"/>
      <c r="E11" s="4" t="s">
        <v>79</v>
      </c>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row>
    <row r="12" ht="12.0" hidden="1" customHeight="1">
      <c r="A12" s="4"/>
      <c r="B12" s="4"/>
      <c r="C12" s="4"/>
      <c r="D12" s="4"/>
      <c r="E12" s="4" t="s">
        <v>80</v>
      </c>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row>
    <row r="13" ht="12.0" hidden="1" customHeight="1">
      <c r="A13" s="4"/>
      <c r="B13" s="4"/>
      <c r="C13" s="4" t="b">
        <f>FALSE()</f>
        <v>0</v>
      </c>
      <c r="D13" s="4"/>
      <c r="E13" s="4" t="s">
        <v>81</v>
      </c>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row>
    <row r="14" ht="12.0" hidden="1" customHeight="1">
      <c r="A14" s="4"/>
      <c r="B14" s="4"/>
      <c r="C14" s="4" t="b">
        <f>TRUE()</f>
        <v>1</v>
      </c>
      <c r="D14" s="4" t="s">
        <v>82</v>
      </c>
      <c r="E14" s="4" t="s">
        <v>83</v>
      </c>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row>
    <row r="15" ht="12.0" hidden="1" customHeight="1">
      <c r="A15" s="4"/>
      <c r="B15" s="4"/>
      <c r="C15" s="4"/>
      <c r="D15" s="4" t="s">
        <v>84</v>
      </c>
      <c r="E15" s="4" t="s">
        <v>85</v>
      </c>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row>
    <row r="16" ht="12.0" hidden="1" customHeight="1">
      <c r="A16" s="4"/>
      <c r="B16" s="4"/>
      <c r="C16" s="4"/>
      <c r="D16" s="4" t="s">
        <v>86</v>
      </c>
      <c r="E16" s="4" t="s">
        <v>87</v>
      </c>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row>
    <row r="17" ht="12.0" hidden="1" customHeight="1">
      <c r="A17" s="4"/>
      <c r="B17" s="4"/>
      <c r="C17" s="4"/>
      <c r="D17" s="4" t="s">
        <v>88</v>
      </c>
      <c r="E17" s="4" t="s">
        <v>89</v>
      </c>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row>
    <row r="18" ht="12.0" hidden="1" customHeight="1">
      <c r="A18" s="4"/>
      <c r="B18" s="4"/>
      <c r="C18" s="4"/>
      <c r="D18" s="4" t="s">
        <v>90</v>
      </c>
      <c r="E18" s="4" t="s">
        <v>91</v>
      </c>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row>
    <row r="19" ht="12.0" customHeight="1">
      <c r="A19" s="22">
        <v>0.0</v>
      </c>
      <c r="B19" s="22">
        <v>0.0</v>
      </c>
      <c r="C19" s="42">
        <v>0.0</v>
      </c>
      <c r="D19" s="43">
        <v>0.0</v>
      </c>
      <c r="E19" s="43">
        <v>0.0</v>
      </c>
      <c r="F19" s="44">
        <v>0.0</v>
      </c>
      <c r="G19" s="42">
        <v>0.0</v>
      </c>
      <c r="H19" s="42">
        <v>0.0</v>
      </c>
      <c r="I19" s="42">
        <v>0.0</v>
      </c>
      <c r="J19" s="45">
        <f t="shared" ref="J19:J25" si="1">F19*((G19*H19)/100+(G19*I19)/100)</f>
        <v>0</v>
      </c>
      <c r="K19" s="46">
        <f t="shared" ref="K19:K25" si="2">ROUNDUP(H19+I19,0)</f>
        <v>0</v>
      </c>
      <c r="L19" s="4"/>
      <c r="M19" s="7">
        <f t="shared" ref="M19:M25" si="3">J19</f>
        <v>0</v>
      </c>
      <c r="N19" s="4"/>
      <c r="O19" s="4"/>
      <c r="P19" s="4"/>
      <c r="Q19" s="4"/>
      <c r="R19" s="7">
        <f>J35</f>
        <v>0</v>
      </c>
      <c r="S19" s="4"/>
      <c r="T19" s="4"/>
      <c r="U19" s="4"/>
      <c r="V19" s="4"/>
      <c r="W19" s="4"/>
      <c r="X19" s="4"/>
      <c r="Y19" s="4"/>
      <c r="Z19" s="4"/>
      <c r="AA19" s="4"/>
      <c r="AB19" s="4"/>
      <c r="AC19" s="4"/>
      <c r="AD19" s="4"/>
      <c r="AE19" s="4"/>
      <c r="AF19" s="4"/>
      <c r="AG19" s="4"/>
      <c r="AH19" s="4"/>
    </row>
    <row r="20" ht="12.0" customHeight="1">
      <c r="A20" s="22">
        <v>0.0</v>
      </c>
      <c r="B20" s="22">
        <v>0.0</v>
      </c>
      <c r="C20" s="42">
        <v>0.0</v>
      </c>
      <c r="D20" s="43">
        <v>0.0</v>
      </c>
      <c r="E20" s="43">
        <v>0.0</v>
      </c>
      <c r="F20" s="44">
        <v>0.0</v>
      </c>
      <c r="G20" s="42">
        <v>0.0</v>
      </c>
      <c r="H20" s="42">
        <v>0.0</v>
      </c>
      <c r="I20" s="42">
        <v>0.0</v>
      </c>
      <c r="J20" s="45">
        <f t="shared" si="1"/>
        <v>0</v>
      </c>
      <c r="K20" s="46">
        <f t="shared" si="2"/>
        <v>0</v>
      </c>
      <c r="L20" s="4"/>
      <c r="M20" s="7">
        <f t="shared" si="3"/>
        <v>0</v>
      </c>
      <c r="N20" s="4"/>
      <c r="O20" s="4"/>
      <c r="P20" s="4"/>
      <c r="Q20" s="4"/>
      <c r="R20" s="7">
        <f t="shared" ref="R20:R24" si="4">J35</f>
        <v>0</v>
      </c>
      <c r="S20" s="4"/>
      <c r="T20" s="4"/>
      <c r="U20" s="4"/>
      <c r="V20" s="4"/>
      <c r="W20" s="4"/>
      <c r="X20" s="4"/>
      <c r="Y20" s="4"/>
      <c r="Z20" s="4"/>
      <c r="AA20" s="4"/>
      <c r="AB20" s="4"/>
      <c r="AC20" s="4"/>
      <c r="AD20" s="4"/>
      <c r="AE20" s="4"/>
      <c r="AF20" s="4"/>
      <c r="AG20" s="4"/>
      <c r="AH20" s="4"/>
    </row>
    <row r="21" ht="12.0" customHeight="1">
      <c r="A21" s="22">
        <v>0.0</v>
      </c>
      <c r="B21" s="22">
        <v>0.0</v>
      </c>
      <c r="C21" s="42">
        <v>0.0</v>
      </c>
      <c r="D21" s="43">
        <v>0.0</v>
      </c>
      <c r="E21" s="43">
        <v>0.0</v>
      </c>
      <c r="F21" s="44">
        <v>0.0</v>
      </c>
      <c r="G21" s="42">
        <v>0.0</v>
      </c>
      <c r="H21" s="42">
        <v>0.0</v>
      </c>
      <c r="I21" s="42">
        <v>0.0</v>
      </c>
      <c r="J21" s="45">
        <f t="shared" si="1"/>
        <v>0</v>
      </c>
      <c r="K21" s="46">
        <f t="shared" si="2"/>
        <v>0</v>
      </c>
      <c r="L21" s="4"/>
      <c r="M21" s="7">
        <f t="shared" si="3"/>
        <v>0</v>
      </c>
      <c r="N21" s="4"/>
      <c r="O21" s="4"/>
      <c r="P21" s="4"/>
      <c r="Q21" s="4"/>
      <c r="R21" s="7">
        <f t="shared" si="4"/>
        <v>0</v>
      </c>
      <c r="S21" s="4"/>
      <c r="T21" s="4"/>
      <c r="U21" s="4"/>
      <c r="V21" s="4"/>
      <c r="W21" s="4"/>
      <c r="X21" s="4"/>
      <c r="Y21" s="4"/>
      <c r="Z21" s="4"/>
      <c r="AA21" s="4"/>
      <c r="AB21" s="4"/>
      <c r="AC21" s="4"/>
      <c r="AD21" s="4"/>
      <c r="AE21" s="4"/>
      <c r="AF21" s="4"/>
      <c r="AG21" s="4"/>
      <c r="AH21" s="4"/>
    </row>
    <row r="22" ht="12.0" customHeight="1">
      <c r="A22" s="22">
        <v>0.0</v>
      </c>
      <c r="B22" s="22">
        <v>0.0</v>
      </c>
      <c r="C22" s="42">
        <v>0.0</v>
      </c>
      <c r="D22" s="43">
        <v>0.0</v>
      </c>
      <c r="E22" s="43">
        <v>0.0</v>
      </c>
      <c r="F22" s="44">
        <v>0.0</v>
      </c>
      <c r="G22" s="42">
        <v>0.0</v>
      </c>
      <c r="H22" s="42">
        <v>0.0</v>
      </c>
      <c r="I22" s="42">
        <v>0.0</v>
      </c>
      <c r="J22" s="45">
        <f t="shared" si="1"/>
        <v>0</v>
      </c>
      <c r="K22" s="46">
        <f t="shared" si="2"/>
        <v>0</v>
      </c>
      <c r="L22" s="4"/>
      <c r="M22" s="7">
        <f t="shared" si="3"/>
        <v>0</v>
      </c>
      <c r="N22" s="4"/>
      <c r="O22" s="4"/>
      <c r="P22" s="4"/>
      <c r="Q22" s="4"/>
      <c r="R22" s="7">
        <f t="shared" si="4"/>
        <v>0</v>
      </c>
      <c r="S22" s="4"/>
      <c r="T22" s="4"/>
      <c r="U22" s="4"/>
      <c r="V22" s="4"/>
      <c r="W22" s="4"/>
      <c r="X22" s="4"/>
      <c r="Y22" s="4"/>
      <c r="Z22" s="4"/>
      <c r="AA22" s="4"/>
      <c r="AB22" s="4"/>
      <c r="AC22" s="4"/>
      <c r="AD22" s="4"/>
      <c r="AE22" s="4"/>
      <c r="AF22" s="4"/>
      <c r="AG22" s="4"/>
      <c r="AH22" s="4"/>
    </row>
    <row r="23" ht="12.0" customHeight="1">
      <c r="A23" s="22">
        <v>0.0</v>
      </c>
      <c r="B23" s="22">
        <v>0.0</v>
      </c>
      <c r="C23" s="42">
        <v>0.0</v>
      </c>
      <c r="D23" s="43">
        <v>0.0</v>
      </c>
      <c r="E23" s="43">
        <v>0.0</v>
      </c>
      <c r="F23" s="44">
        <v>0.0</v>
      </c>
      <c r="G23" s="42">
        <v>0.0</v>
      </c>
      <c r="H23" s="42">
        <v>0.0</v>
      </c>
      <c r="I23" s="42">
        <v>0.0</v>
      </c>
      <c r="J23" s="45">
        <f t="shared" si="1"/>
        <v>0</v>
      </c>
      <c r="K23" s="46">
        <f t="shared" si="2"/>
        <v>0</v>
      </c>
      <c r="L23" s="4"/>
      <c r="M23" s="7">
        <f t="shared" si="3"/>
        <v>0</v>
      </c>
      <c r="N23" s="4"/>
      <c r="O23" s="4"/>
      <c r="P23" s="4"/>
      <c r="Q23" s="4"/>
      <c r="R23" s="7">
        <f t="shared" si="4"/>
        <v>0</v>
      </c>
      <c r="S23" s="4"/>
      <c r="T23" s="4"/>
      <c r="U23" s="4"/>
      <c r="V23" s="4"/>
      <c r="W23" s="4"/>
      <c r="X23" s="4"/>
      <c r="Y23" s="4"/>
      <c r="Z23" s="4"/>
      <c r="AA23" s="4"/>
      <c r="AB23" s="4"/>
      <c r="AC23" s="4"/>
      <c r="AD23" s="4"/>
      <c r="AE23" s="4"/>
      <c r="AF23" s="4"/>
      <c r="AG23" s="4"/>
      <c r="AH23" s="4"/>
    </row>
    <row r="24" ht="12.0" customHeight="1">
      <c r="A24" s="22">
        <v>0.0</v>
      </c>
      <c r="B24" s="22">
        <v>0.0</v>
      </c>
      <c r="C24" s="42">
        <v>0.0</v>
      </c>
      <c r="D24" s="43">
        <v>0.0</v>
      </c>
      <c r="E24" s="43">
        <v>0.0</v>
      </c>
      <c r="F24" s="44">
        <v>0.0</v>
      </c>
      <c r="G24" s="42">
        <v>0.0</v>
      </c>
      <c r="H24" s="42">
        <v>0.0</v>
      </c>
      <c r="I24" s="42">
        <v>0.0</v>
      </c>
      <c r="J24" s="45">
        <f t="shared" si="1"/>
        <v>0</v>
      </c>
      <c r="K24" s="46">
        <f t="shared" si="2"/>
        <v>0</v>
      </c>
      <c r="L24" s="4"/>
      <c r="M24" s="7">
        <f t="shared" si="3"/>
        <v>0</v>
      </c>
      <c r="N24" s="4"/>
      <c r="O24" s="4"/>
      <c r="P24" s="4"/>
      <c r="Q24" s="4"/>
      <c r="R24" s="7">
        <f t="shared" si="4"/>
        <v>0</v>
      </c>
      <c r="S24" s="4"/>
      <c r="T24" s="4"/>
      <c r="U24" s="4"/>
      <c r="V24" s="4"/>
      <c r="W24" s="4"/>
      <c r="X24" s="4"/>
      <c r="Y24" s="4"/>
      <c r="Z24" s="4"/>
      <c r="AA24" s="4"/>
      <c r="AB24" s="4"/>
      <c r="AC24" s="4"/>
      <c r="AD24" s="4"/>
      <c r="AE24" s="4"/>
      <c r="AF24" s="4"/>
      <c r="AG24" s="4"/>
      <c r="AH24" s="4"/>
    </row>
    <row r="25" ht="12.0" hidden="1" customHeight="1">
      <c r="A25" s="22">
        <v>0.0</v>
      </c>
      <c r="B25" s="22">
        <v>0.0</v>
      </c>
      <c r="C25" s="42">
        <v>0.0</v>
      </c>
      <c r="D25" s="43">
        <v>0.0</v>
      </c>
      <c r="E25" s="43">
        <v>0.0</v>
      </c>
      <c r="F25" s="44">
        <v>0.0</v>
      </c>
      <c r="G25" s="42">
        <v>0.0</v>
      </c>
      <c r="H25" s="42">
        <v>0.0</v>
      </c>
      <c r="I25" s="42">
        <v>0.0</v>
      </c>
      <c r="J25" s="45">
        <f t="shared" si="1"/>
        <v>0</v>
      </c>
      <c r="K25" s="46">
        <f t="shared" si="2"/>
        <v>0</v>
      </c>
      <c r="L25" s="4"/>
      <c r="M25" s="7">
        <f t="shared" si="3"/>
        <v>0</v>
      </c>
      <c r="N25" s="4"/>
      <c r="O25" s="4"/>
      <c r="P25" s="4"/>
      <c r="Q25" s="4"/>
      <c r="R25" s="7">
        <f>J41</f>
        <v>0</v>
      </c>
      <c r="S25" s="4"/>
      <c r="T25" s="4"/>
      <c r="U25" s="4"/>
      <c r="V25" s="4"/>
      <c r="W25" s="4"/>
      <c r="X25" s="4"/>
      <c r="Y25" s="4"/>
      <c r="Z25" s="4"/>
      <c r="AA25" s="4"/>
      <c r="AB25" s="4"/>
      <c r="AC25" s="4"/>
      <c r="AD25" s="4"/>
      <c r="AE25" s="4"/>
      <c r="AF25" s="4"/>
      <c r="AG25" s="4"/>
      <c r="AH25" s="4"/>
    </row>
    <row r="26" ht="12.0" customHeight="1">
      <c r="A26" s="4"/>
      <c r="B26" s="4"/>
      <c r="C26" s="4"/>
      <c r="D26" s="4"/>
      <c r="E26" s="4"/>
      <c r="F26" s="45"/>
      <c r="G26" s="47" t="s">
        <v>92</v>
      </c>
      <c r="I26" s="47"/>
      <c r="J26" s="48">
        <f>SUM(J19:J25)</f>
        <v>0</v>
      </c>
      <c r="K26" s="4"/>
      <c r="L26" s="4"/>
      <c r="M26" s="4"/>
      <c r="N26" s="4"/>
      <c r="O26" s="4"/>
      <c r="P26" s="4"/>
      <c r="Q26" s="4"/>
      <c r="R26" s="4"/>
      <c r="S26" s="4"/>
      <c r="T26" s="4"/>
      <c r="U26" s="4"/>
      <c r="V26" s="4"/>
      <c r="W26" s="4"/>
      <c r="X26" s="4"/>
      <c r="Y26" s="4"/>
      <c r="Z26" s="4"/>
      <c r="AA26" s="4"/>
      <c r="AB26" s="4"/>
      <c r="AC26" s="4"/>
      <c r="AD26" s="4"/>
      <c r="AE26" s="4"/>
      <c r="AF26" s="4"/>
      <c r="AG26" s="4"/>
      <c r="AH26" s="4"/>
    </row>
    <row r="27" ht="12.0" customHeight="1">
      <c r="A27" s="38" t="s">
        <v>93</v>
      </c>
      <c r="B27" s="4"/>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row>
    <row r="28" ht="12.0" customHeight="1">
      <c r="A28" s="41" t="s">
        <v>67</v>
      </c>
      <c r="B28" s="41" t="s">
        <v>68</v>
      </c>
      <c r="C28" s="41" t="s">
        <v>69</v>
      </c>
      <c r="D28" s="41" t="s">
        <v>94</v>
      </c>
      <c r="E28" s="41" t="s">
        <v>95</v>
      </c>
      <c r="F28" s="1" t="s">
        <v>96</v>
      </c>
      <c r="G28" s="40" t="s">
        <v>97</v>
      </c>
      <c r="H28" s="40" t="s">
        <v>98</v>
      </c>
      <c r="I28" s="40"/>
      <c r="J28" s="40" t="s">
        <v>99</v>
      </c>
      <c r="K28" s="4" t="s">
        <v>100</v>
      </c>
      <c r="L28" s="4"/>
      <c r="M28" s="4"/>
      <c r="N28" s="4"/>
      <c r="O28" s="4" t="s">
        <v>101</v>
      </c>
      <c r="P28" s="4"/>
      <c r="Q28" s="4"/>
      <c r="R28" s="4"/>
      <c r="S28" s="4" t="s">
        <v>102</v>
      </c>
      <c r="T28" s="4"/>
      <c r="U28" s="4"/>
      <c r="V28" s="4"/>
      <c r="W28" s="4"/>
      <c r="X28" s="4"/>
      <c r="Y28" s="4"/>
      <c r="Z28" s="4"/>
      <c r="AA28" s="4"/>
      <c r="AB28" s="4"/>
      <c r="AC28" s="4"/>
      <c r="AD28" s="4"/>
      <c r="AE28" s="4"/>
      <c r="AF28" s="4"/>
      <c r="AG28" s="4"/>
      <c r="AH28" s="4"/>
    </row>
    <row r="29" ht="12.0" hidden="1" customHeight="1">
      <c r="A29" s="41"/>
      <c r="B29" s="41"/>
      <c r="C29" s="41"/>
      <c r="D29" s="41"/>
      <c r="E29" s="14"/>
      <c r="F29" s="4"/>
      <c r="G29" s="40"/>
      <c r="H29" s="40"/>
      <c r="I29" s="40"/>
      <c r="J29" s="40"/>
      <c r="K29" s="4"/>
      <c r="L29" s="4"/>
      <c r="M29" s="5"/>
      <c r="N29" s="4"/>
      <c r="O29" s="4"/>
      <c r="P29" s="4"/>
      <c r="Q29" s="4"/>
      <c r="R29" s="4"/>
      <c r="S29" s="4"/>
      <c r="T29" s="4"/>
      <c r="U29" s="4"/>
      <c r="V29" s="4"/>
      <c r="W29" s="4"/>
      <c r="X29" s="4"/>
      <c r="Y29" s="4"/>
      <c r="Z29" s="4"/>
      <c r="AA29" s="4"/>
      <c r="AB29" s="4"/>
      <c r="AC29" s="4"/>
      <c r="AD29" s="4"/>
      <c r="AE29" s="4"/>
      <c r="AF29" s="4"/>
      <c r="AG29" s="4"/>
      <c r="AH29" s="4"/>
    </row>
    <row r="30" ht="12.0" hidden="1" customHeight="1">
      <c r="A30" s="41"/>
      <c r="B30" s="41"/>
      <c r="C30" s="41"/>
      <c r="D30" s="41"/>
      <c r="E30" s="14" t="s">
        <v>103</v>
      </c>
      <c r="F30" s="4"/>
      <c r="G30" s="40"/>
      <c r="H30" s="40"/>
      <c r="I30" s="40"/>
      <c r="J30" s="40"/>
      <c r="K30" s="4"/>
      <c r="L30" s="4"/>
      <c r="M30" s="4"/>
      <c r="N30" s="4"/>
      <c r="O30" s="4"/>
      <c r="P30" s="4"/>
      <c r="Q30" s="4"/>
      <c r="R30" s="4"/>
      <c r="S30" s="4"/>
      <c r="T30" s="4"/>
      <c r="U30" s="4"/>
      <c r="V30" s="4"/>
      <c r="W30" s="4"/>
      <c r="X30" s="4"/>
      <c r="Y30" s="4"/>
      <c r="Z30" s="4"/>
      <c r="AA30" s="4"/>
      <c r="AB30" s="4"/>
      <c r="AC30" s="4"/>
      <c r="AD30" s="4"/>
      <c r="AE30" s="4"/>
      <c r="AF30" s="4"/>
      <c r="AG30" s="4"/>
      <c r="AH30" s="4"/>
    </row>
    <row r="31" ht="12.0" hidden="1" customHeight="1">
      <c r="A31" s="41"/>
      <c r="B31" s="41"/>
      <c r="C31" s="41"/>
      <c r="D31" s="41"/>
      <c r="E31" s="14" t="s">
        <v>104</v>
      </c>
      <c r="F31" s="4"/>
      <c r="G31" s="40"/>
      <c r="H31" s="40"/>
      <c r="I31" s="40"/>
      <c r="J31" s="40"/>
      <c r="K31" s="4"/>
      <c r="L31" s="4"/>
      <c r="M31" s="4"/>
      <c r="N31" s="4"/>
      <c r="O31" s="4"/>
      <c r="P31" s="4"/>
      <c r="Q31" s="4"/>
      <c r="R31" s="4"/>
      <c r="S31" s="4"/>
      <c r="T31" s="4"/>
      <c r="U31" s="4"/>
      <c r="V31" s="4"/>
      <c r="W31" s="4"/>
      <c r="X31" s="4"/>
      <c r="Y31" s="4"/>
      <c r="Z31" s="4"/>
      <c r="AA31" s="4"/>
      <c r="AB31" s="4"/>
      <c r="AC31" s="4"/>
      <c r="AD31" s="4"/>
      <c r="AE31" s="4"/>
      <c r="AF31" s="4"/>
      <c r="AG31" s="4"/>
      <c r="AH31" s="4"/>
    </row>
    <row r="32" ht="12.0" hidden="1" customHeight="1">
      <c r="A32" s="41"/>
      <c r="B32" s="41"/>
      <c r="C32" s="41"/>
      <c r="D32" s="14" t="s">
        <v>86</v>
      </c>
      <c r="E32" s="14" t="s">
        <v>105</v>
      </c>
      <c r="F32" s="4"/>
      <c r="G32" s="40"/>
      <c r="H32" s="49"/>
      <c r="I32" s="49"/>
      <c r="J32" s="40"/>
      <c r="K32" s="4"/>
      <c r="L32" s="4"/>
      <c r="M32" s="4"/>
      <c r="N32" s="4"/>
      <c r="O32" s="4"/>
      <c r="P32" s="4"/>
      <c r="Q32" s="4"/>
      <c r="R32" s="4"/>
      <c r="S32" s="4"/>
      <c r="T32" s="4"/>
      <c r="U32" s="4"/>
      <c r="V32" s="4"/>
      <c r="W32" s="4"/>
      <c r="X32" s="4"/>
      <c r="Y32" s="5"/>
      <c r="Z32" s="4"/>
      <c r="AA32" s="4"/>
      <c r="AB32" s="4"/>
      <c r="AC32" s="4"/>
      <c r="AD32" s="4"/>
      <c r="AE32" s="4"/>
      <c r="AF32" s="4"/>
      <c r="AG32" s="4"/>
      <c r="AH32" s="4"/>
    </row>
    <row r="33" ht="12.0" hidden="1" customHeight="1">
      <c r="A33" s="41"/>
      <c r="B33" s="41"/>
      <c r="C33" s="41"/>
      <c r="D33" s="14" t="s">
        <v>106</v>
      </c>
      <c r="E33" s="14" t="s">
        <v>107</v>
      </c>
      <c r="F33" s="4" t="s">
        <v>108</v>
      </c>
      <c r="G33" s="40"/>
      <c r="H33" s="40"/>
      <c r="I33" s="40"/>
      <c r="J33" s="40"/>
      <c r="K33" s="4"/>
      <c r="L33" s="4"/>
      <c r="M33" s="4"/>
      <c r="N33" s="4"/>
      <c r="O33" s="4"/>
      <c r="P33" s="4"/>
      <c r="Q33" s="4"/>
      <c r="R33" s="4"/>
      <c r="S33" s="4"/>
      <c r="T33" s="4"/>
      <c r="U33" s="4"/>
      <c r="V33" s="4"/>
      <c r="W33" s="4"/>
      <c r="X33" s="4"/>
      <c r="Y33" s="4"/>
      <c r="Z33" s="4"/>
      <c r="AA33" s="4"/>
      <c r="AB33" s="4"/>
      <c r="AC33" s="4"/>
      <c r="AD33" s="4"/>
      <c r="AE33" s="4"/>
      <c r="AF33" s="4"/>
      <c r="AG33" s="4"/>
      <c r="AH33" s="4"/>
    </row>
    <row r="34" ht="12.0" hidden="1" customHeight="1">
      <c r="A34" s="41"/>
      <c r="B34" s="41"/>
      <c r="C34" s="41"/>
      <c r="D34" s="14" t="s">
        <v>109</v>
      </c>
      <c r="E34" s="14" t="s">
        <v>110</v>
      </c>
      <c r="F34" s="4" t="s">
        <v>111</v>
      </c>
      <c r="G34" s="40"/>
      <c r="H34" s="40"/>
      <c r="I34" s="40"/>
      <c r="J34" s="40"/>
      <c r="K34" s="4" t="s">
        <v>86</v>
      </c>
      <c r="L34" s="4" t="s">
        <v>106</v>
      </c>
      <c r="M34" s="4" t="s">
        <v>109</v>
      </c>
      <c r="N34" s="1" t="s">
        <v>112</v>
      </c>
      <c r="O34" s="4" t="s">
        <v>86</v>
      </c>
      <c r="P34" s="4" t="s">
        <v>106</v>
      </c>
      <c r="Q34" s="4" t="s">
        <v>109</v>
      </c>
      <c r="R34" s="1" t="s">
        <v>113</v>
      </c>
      <c r="S34" s="4" t="s">
        <v>114</v>
      </c>
      <c r="T34" s="4" t="s">
        <v>104</v>
      </c>
      <c r="U34" s="4" t="s">
        <v>105</v>
      </c>
      <c r="V34" s="4" t="s">
        <v>107</v>
      </c>
      <c r="W34" s="4" t="s">
        <v>110</v>
      </c>
      <c r="X34" s="1" t="s">
        <v>115</v>
      </c>
      <c r="Y34" s="4"/>
      <c r="Z34" s="4"/>
      <c r="AA34" s="4"/>
      <c r="AB34" s="4"/>
      <c r="AC34" s="4"/>
      <c r="AD34" s="4"/>
      <c r="AE34" s="4"/>
      <c r="AF34" s="4"/>
      <c r="AG34" s="4"/>
      <c r="AH34" s="4"/>
    </row>
    <row r="35" ht="12.0" customHeight="1">
      <c r="A35" s="4">
        <f t="shared" ref="A35:C35" si="5">A19</f>
        <v>0</v>
      </c>
      <c r="B35" s="4">
        <f t="shared" si="5"/>
        <v>0</v>
      </c>
      <c r="C35" s="46">
        <f t="shared" si="5"/>
        <v>0</v>
      </c>
      <c r="D35" s="22" t="str">
        <f t="shared" ref="D35:D41" si="7">IF($D19=$D$16,$D$32,$D$34)</f>
        <v>TRS</v>
      </c>
      <c r="E35" s="22" t="s">
        <v>104</v>
      </c>
      <c r="F35" s="22" t="s">
        <v>108</v>
      </c>
      <c r="G35" s="36">
        <f t="shared" ref="G35:G41" si="8">$J$4</f>
        <v>39326</v>
      </c>
      <c r="H35" s="4">
        <f>IF(G35&gt;Fringe1End,R35,N35)</f>
        <v>15.45</v>
      </c>
      <c r="I35" s="4"/>
      <c r="J35" s="45">
        <f t="shared" ref="J35:J41" si="9">(J19*H35/100)+X35</f>
        <v>0</v>
      </c>
      <c r="K35" s="4">
        <f>IF(D35=$D$32,F1.Hourly,0)</f>
        <v>0</v>
      </c>
      <c r="L35" s="4">
        <f>IF(D35=$D$33,F1.FS.ORP,0)</f>
        <v>0</v>
      </c>
      <c r="M35" s="4">
        <f>IF(D35=$D$34,F1.FS.TRS,0)</f>
        <v>21.7</v>
      </c>
      <c r="N35" s="50">
        <f t="shared" ref="N35:N41" si="10">SUM(K35:M35)</f>
        <v>21.7</v>
      </c>
      <c r="O35" s="4">
        <f>IF(D35=$D$32,F2.Hourly,0)</f>
        <v>0</v>
      </c>
      <c r="P35" s="4">
        <f>IF(D35=$D$33,F2.FS.ORP,0)</f>
        <v>0</v>
      </c>
      <c r="Q35" s="4">
        <f>IF(D35=$D$34,F2.FS.TRS,0)</f>
        <v>15.45</v>
      </c>
      <c r="R35" s="50">
        <f t="shared" ref="R35:R41" si="11">SUM(O35:Q35)</f>
        <v>15.45</v>
      </c>
      <c r="S35" s="46">
        <f t="shared" ref="S35:S41" si="12">IF(F35=$F$33,G19,100)</f>
        <v>0</v>
      </c>
      <c r="T35" s="4">
        <f>IF($E35=$E$31,IF($D19=$D$14,Ins.PT.E*$K19*S35/100,IF($D19=$D$15,Ins.PT.E*$K19*S35/100,Ins.E*$K19*S35/100)),0)</f>
        <v>0</v>
      </c>
      <c r="U35" s="4">
        <f>IF($E35=$E$32,IF($D19=$D$14,Ins.PT.S*$K19*S35/100,IF($D19=$D$15,Ins.PT.S*$K19*S35/100,Ins.S*$K19*S35/100)),0)</f>
        <v>0</v>
      </c>
      <c r="V35" s="4">
        <f>IF($E35=$E$33,IF($D19=$D$14,Ins.PT.C*$K19*S35/100,IF($D19=$D$15,Ins.PT.C*$K19*S35/100,Ins.C*$K19*S35/100)),0)</f>
        <v>0</v>
      </c>
      <c r="W35" s="4">
        <f>IF($E35=$E$34,IF($D19=$D$14,Ins.PT.F*$K19*S35/100,IF($D19=$D$15,Ins.PT.F*$K19*S35/100,Ins.F*$K19*S35/100)),0)</f>
        <v>0</v>
      </c>
      <c r="X35" s="51">
        <f>IF(D19=$D$18,ROUNDDOWN(DAYS360(G35,$J$4)/(360*Long.Per),0)*20*K19*G19/100,0)+SUM(T35:W35)</f>
        <v>0</v>
      </c>
      <c r="Y35" s="4"/>
      <c r="Z35" s="4"/>
      <c r="AA35" s="4"/>
      <c r="AB35" s="4"/>
      <c r="AC35" s="4"/>
      <c r="AD35" s="4"/>
      <c r="AE35" s="4"/>
      <c r="AF35" s="4"/>
      <c r="AG35" s="4"/>
      <c r="AH35" s="52"/>
    </row>
    <row r="36" ht="12.0" customHeight="1">
      <c r="A36" s="4">
        <f t="shared" ref="A36:C36" si="6">A20</f>
        <v>0</v>
      </c>
      <c r="B36" s="4">
        <f t="shared" si="6"/>
        <v>0</v>
      </c>
      <c r="C36" s="46">
        <f t="shared" si="6"/>
        <v>0</v>
      </c>
      <c r="D36" s="22" t="str">
        <f t="shared" si="7"/>
        <v>TRS</v>
      </c>
      <c r="E36" s="22" t="str">
        <f t="shared" ref="E36:E41" si="14">IF($D20=$D$16,$E$30,$E$31)</f>
        <v>Employee</v>
      </c>
      <c r="F36" s="22" t="s">
        <v>108</v>
      </c>
      <c r="G36" s="36">
        <f t="shared" si="8"/>
        <v>39326</v>
      </c>
      <c r="H36" s="4">
        <f>IF(G36&gt;Fringe1End,R36,N36)</f>
        <v>15.45</v>
      </c>
      <c r="I36" s="4"/>
      <c r="J36" s="45">
        <f t="shared" si="9"/>
        <v>0</v>
      </c>
      <c r="K36" s="4">
        <f>IF(D36=$D$32,F1.Hourly,0)</f>
        <v>0</v>
      </c>
      <c r="L36" s="4">
        <f>IF(D36=$D$33,F1.FS.ORP,0)</f>
        <v>0</v>
      </c>
      <c r="M36" s="4">
        <f>IF(D36=$D$34,F1.FS.TRS,0)</f>
        <v>21.7</v>
      </c>
      <c r="N36" s="50">
        <f t="shared" si="10"/>
        <v>21.7</v>
      </c>
      <c r="O36" s="4">
        <f>IF(D36=$D$32,F2.Hourly,0)</f>
        <v>0</v>
      </c>
      <c r="P36" s="4">
        <f>IF(D36=$D$33,F2.FS.ORP,0)</f>
        <v>0</v>
      </c>
      <c r="Q36" s="4">
        <f>IF(D36=$D$34,F2.FS.TRS,0)</f>
        <v>15.45</v>
      </c>
      <c r="R36" s="50">
        <f t="shared" si="11"/>
        <v>15.45</v>
      </c>
      <c r="S36" s="46">
        <f t="shared" si="12"/>
        <v>0</v>
      </c>
      <c r="T36" s="4">
        <f>IF($E36=$E$31,IF($D20=$D$14,Ins.PT.E*$K20*S36/100,IF($D20=$D$15,Ins.PT.E*$K20*S36/100,Ins.E*$K20*S36/100)),0)</f>
        <v>0</v>
      </c>
      <c r="U36" s="4">
        <f>IF($E36=$E$32,IF($D20=$D$14,Ins.PT.S*$K20*S36/100,IF($D20=$D$15,Ins.PT.S*$K20*S36/100,Ins.S*$K20*S36/100)),0)</f>
        <v>0</v>
      </c>
      <c r="V36" s="4">
        <f>IF($E36=$E$33,IF($D20=$D$14,Ins.PT.C*$K20*S36/100,IF($D20=$D$15,Ins.PT.C*$K20*S36/100,Ins.C*$K20*S36/100)),0)</f>
        <v>0</v>
      </c>
      <c r="W36" s="4">
        <f>IF($E36=$E$34,IF($D20=$D$14,Ins.PT.F*$K20*S36/100,IF($D20=$D$15,Ins.PT.F*$K20*S36/100,Ins.F*$K20*S36/100)),0)</f>
        <v>0</v>
      </c>
      <c r="X36" s="51">
        <f>IF(D20=$D$18,ROUNDDOWN(DAYS360(G36,$J$4)/(360*Long.Per),0)*20*K20*G20/100,0)+SUM(T36:W36)</f>
        <v>0</v>
      </c>
      <c r="Y36" s="4"/>
      <c r="Z36" s="4"/>
      <c r="AA36" s="4"/>
      <c r="AB36" s="4"/>
      <c r="AC36" s="4"/>
      <c r="AD36" s="4"/>
      <c r="AE36" s="4"/>
      <c r="AF36" s="4"/>
      <c r="AG36" s="4"/>
      <c r="AH36" s="4"/>
    </row>
    <row r="37" ht="12.0" customHeight="1">
      <c r="A37" s="4">
        <f t="shared" ref="A37:C37" si="13">A21</f>
        <v>0</v>
      </c>
      <c r="B37" s="4">
        <f t="shared" si="13"/>
        <v>0</v>
      </c>
      <c r="C37" s="46">
        <f t="shared" si="13"/>
        <v>0</v>
      </c>
      <c r="D37" s="22" t="str">
        <f t="shared" si="7"/>
        <v>TRS</v>
      </c>
      <c r="E37" s="22" t="str">
        <f t="shared" si="14"/>
        <v>Employee</v>
      </c>
      <c r="F37" s="22" t="s">
        <v>108</v>
      </c>
      <c r="G37" s="36">
        <f t="shared" si="8"/>
        <v>39326</v>
      </c>
      <c r="H37" s="4">
        <f>IF(G37&gt;Fringe1End,R37,N37)</f>
        <v>15.45</v>
      </c>
      <c r="I37" s="4"/>
      <c r="J37" s="45">
        <f t="shared" si="9"/>
        <v>0</v>
      </c>
      <c r="K37" s="4">
        <f>IF(D37=$D$32,F1.Hourly,0)</f>
        <v>0</v>
      </c>
      <c r="L37" s="4">
        <f>IF(D37=$D$33,F1.FS.ORP,0)</f>
        <v>0</v>
      </c>
      <c r="M37" s="4">
        <f>IF(D37=$D$34,F1.FS.TRS,0)</f>
        <v>21.7</v>
      </c>
      <c r="N37" s="50">
        <f t="shared" si="10"/>
        <v>21.7</v>
      </c>
      <c r="O37" s="4">
        <f>IF(D37=$D$32,F2.Hourly,0)</f>
        <v>0</v>
      </c>
      <c r="P37" s="4">
        <f>IF(D37=$D$33,F2.FS.ORP,0)</f>
        <v>0</v>
      </c>
      <c r="Q37" s="4">
        <f>IF(D37=$D$34,F2.FS.TRS,0)</f>
        <v>15.45</v>
      </c>
      <c r="R37" s="50">
        <f t="shared" si="11"/>
        <v>15.45</v>
      </c>
      <c r="S37" s="46">
        <f t="shared" si="12"/>
        <v>0</v>
      </c>
      <c r="T37" s="4">
        <f>IF($E37=$E$31,IF($D21=$D$14,Ins.PT.E*$K21*S37/100,IF($D21=$D$15,Ins.PT.E*$K21*S37/100,Ins.E*$K21*S37/100)),0)</f>
        <v>0</v>
      </c>
      <c r="U37" s="4">
        <f>IF($E37=$E$32,IF($D21=$D$14,Ins.PT.S*$K21*S37/100,IF($D21=$D$15,Ins.PT.S*$K21*S37/100,Ins.S*$K21*S37/100)),0)</f>
        <v>0</v>
      </c>
      <c r="V37" s="4">
        <f>IF($E37=$E$33,IF($D21=$D$14,Ins.PT.C*$K21*S37/100,IF($D21=$D$15,Ins.PT.C*$K21*S37/100,Ins.C*$K21*S37/100)),0)</f>
        <v>0</v>
      </c>
      <c r="W37" s="4">
        <f>IF($E37=$E$34,IF($D21=$D$14,Ins.PT.F*$K21*S37/100,IF($D21=$D$15,Ins.PT.F*$K21*S37/100,Ins.F*$K21*S37/100)),0)</f>
        <v>0</v>
      </c>
      <c r="X37" s="51">
        <f>IF(D21=$D$18,ROUNDDOWN(DAYS360(G37,$J$4)/(360*Long.Per),0)*20*K21*G21/100,0)+SUM(T37:W37)</f>
        <v>0</v>
      </c>
      <c r="Y37" s="4"/>
      <c r="Z37" s="4"/>
      <c r="AA37" s="4"/>
      <c r="AB37" s="4"/>
      <c r="AC37" s="4"/>
      <c r="AD37" s="4"/>
      <c r="AE37" s="4"/>
      <c r="AF37" s="4"/>
      <c r="AG37" s="53"/>
      <c r="AH37" s="4"/>
    </row>
    <row r="38" ht="12.0" customHeight="1">
      <c r="A38" s="4">
        <f t="shared" ref="A38:C38" si="15">A22</f>
        <v>0</v>
      </c>
      <c r="B38" s="4">
        <f t="shared" si="15"/>
        <v>0</v>
      </c>
      <c r="C38" s="46">
        <f t="shared" si="15"/>
        <v>0</v>
      </c>
      <c r="D38" s="22" t="str">
        <f t="shared" si="7"/>
        <v>TRS</v>
      </c>
      <c r="E38" s="22" t="str">
        <f t="shared" si="14"/>
        <v>Employee</v>
      </c>
      <c r="F38" s="22" t="s">
        <v>108</v>
      </c>
      <c r="G38" s="36">
        <f t="shared" si="8"/>
        <v>39326</v>
      </c>
      <c r="H38" s="4">
        <f>IF(G38&gt;Fringe1End,R38,N38)</f>
        <v>15.45</v>
      </c>
      <c r="I38" s="4"/>
      <c r="J38" s="45">
        <f t="shared" si="9"/>
        <v>0</v>
      </c>
      <c r="K38" s="4">
        <f>IF(D38=$D$32,F1.Hourly,0)</f>
        <v>0</v>
      </c>
      <c r="L38" s="4">
        <f>IF(D38=$D$33,F1.FS.ORP,0)</f>
        <v>0</v>
      </c>
      <c r="M38" s="4">
        <f>IF(D38=$D$34,F1.FS.TRS,0)</f>
        <v>21.7</v>
      </c>
      <c r="N38" s="50">
        <f t="shared" si="10"/>
        <v>21.7</v>
      </c>
      <c r="O38" s="4">
        <f>IF(D38=$D$32,F2.Hourly,0)</f>
        <v>0</v>
      </c>
      <c r="P38" s="4">
        <f>IF(D38=$D$33,F2.FS.ORP,0)</f>
        <v>0</v>
      </c>
      <c r="Q38" s="4">
        <f>IF(D38=$D$34,F2.FS.TRS,0)</f>
        <v>15.45</v>
      </c>
      <c r="R38" s="50">
        <f t="shared" si="11"/>
        <v>15.45</v>
      </c>
      <c r="S38" s="46">
        <f t="shared" si="12"/>
        <v>0</v>
      </c>
      <c r="T38" s="4">
        <f>IF($E38=$E$31,IF($D22=$D$14,Ins.PT.E*$K22*S38/100,IF($D22=$D$15,Ins.PT.E*$K22*S38/100,Ins.E*$K22*S38/100)),0)</f>
        <v>0</v>
      </c>
      <c r="U38" s="4">
        <f>IF($E38=$E$32,IF($D22=$D$14,Ins.PT.S*$K22*S38/100,IF($D22=$D$15,Ins.PT.S*$K22*S38/100,Ins.S*$K22*S38/100)),0)</f>
        <v>0</v>
      </c>
      <c r="V38" s="4">
        <f>IF($E38=$E$33,IF($D22=$D$14,Ins.PT.C*$K22*S38/100,IF($D22=$D$15,Ins.PT.C*$K22*S38/100,Ins.C*$K22*S38/100)),0)</f>
        <v>0</v>
      </c>
      <c r="W38" s="4">
        <f>IF($E38=$E$34,IF($D22=$D$14,Ins.PT.F*$K22*S38/100,IF($D22=$D$15,Ins.PT.F*$K22*S38/100,Ins.F*$K22*S38/100)),0)</f>
        <v>0</v>
      </c>
      <c r="X38" s="51">
        <f>IF(D22=$D$18,ROUNDDOWN(DAYS360(G38,$J$4)/(360*Long.Per),0)*20*K22*G22/100,0)+SUM(T38:W38)</f>
        <v>0</v>
      </c>
      <c r="Y38" s="4"/>
      <c r="Z38" s="4"/>
      <c r="AA38" s="4"/>
      <c r="AB38" s="4"/>
      <c r="AC38" s="4"/>
      <c r="AD38" s="4"/>
      <c r="AE38" s="4"/>
      <c r="AF38" s="4"/>
      <c r="AG38" s="4"/>
      <c r="AH38" s="4"/>
    </row>
    <row r="39" ht="12.0" customHeight="1">
      <c r="A39" s="4">
        <f t="shared" ref="A39:C39" si="16">A23</f>
        <v>0</v>
      </c>
      <c r="B39" s="4">
        <f t="shared" si="16"/>
        <v>0</v>
      </c>
      <c r="C39" s="46">
        <f t="shared" si="16"/>
        <v>0</v>
      </c>
      <c r="D39" s="22" t="str">
        <f t="shared" si="7"/>
        <v>TRS</v>
      </c>
      <c r="E39" s="22" t="str">
        <f t="shared" si="14"/>
        <v>Employee</v>
      </c>
      <c r="F39" s="22" t="s">
        <v>108</v>
      </c>
      <c r="G39" s="36">
        <f t="shared" si="8"/>
        <v>39326</v>
      </c>
      <c r="H39" s="4">
        <f>IF(G39&gt;Fringe1End,R39,N39)</f>
        <v>15.45</v>
      </c>
      <c r="I39" s="4"/>
      <c r="J39" s="45">
        <f t="shared" si="9"/>
        <v>0</v>
      </c>
      <c r="K39" s="4">
        <f>IF(D39=$D$32,F1.Hourly,0)</f>
        <v>0</v>
      </c>
      <c r="L39" s="4">
        <f>IF(D39=$D$33,F1.FS.ORP,0)</f>
        <v>0</v>
      </c>
      <c r="M39" s="4">
        <f>IF(D39=$D$34,F1.FS.TRS,0)</f>
        <v>21.7</v>
      </c>
      <c r="N39" s="50">
        <f t="shared" si="10"/>
        <v>21.7</v>
      </c>
      <c r="O39" s="4">
        <f>IF(D39=$D$32,F2.Hourly,0)</f>
        <v>0</v>
      </c>
      <c r="P39" s="4">
        <f>IF(D39=$D$33,F2.FS.ORP,0)</f>
        <v>0</v>
      </c>
      <c r="Q39" s="4">
        <f>IF(D39=$D$34,F2.FS.TRS,0)</f>
        <v>15.45</v>
      </c>
      <c r="R39" s="50">
        <f t="shared" si="11"/>
        <v>15.45</v>
      </c>
      <c r="S39" s="46">
        <f t="shared" si="12"/>
        <v>0</v>
      </c>
      <c r="T39" s="4">
        <f>IF($E39=$E$31,IF($D23=$D$14,Ins.PT.E*$K23*S39/100,IF($D23=$D$15,Ins.PT.E*$K23*S39/100,Ins.E*$K23*S39/100)),0)</f>
        <v>0</v>
      </c>
      <c r="U39" s="4">
        <f>IF($E39=$E$32,IF($D23=$D$14,Ins.PT.S*$K23*S39/100,IF($D23=$D$15,Ins.PT.S*$K23*S39/100,Ins.S*$K23*S39/100)),0)</f>
        <v>0</v>
      </c>
      <c r="V39" s="4">
        <f>IF($E39=$E$33,IF($D23=$D$14,Ins.PT.C*$K23*S39/100,IF($D23=$D$15,Ins.PT.C*$K23*S39/100,Ins.C*$K23*S39/100)),0)</f>
        <v>0</v>
      </c>
      <c r="W39" s="4">
        <f>IF($E39=$E$34,IF($D23=$D$14,Ins.PT.F*$K23*S39/100,IF($D23=$D$15,Ins.PT.F*$K23*S39/100,Ins.F*$K23*S39/100)),0)</f>
        <v>0</v>
      </c>
      <c r="X39" s="51">
        <f>IF(D23=$D$18,ROUNDDOWN(DAYS360(G39,$J$4)/(360*Long.Per),0)*20*K23*G23/100,0)+SUM(T39:W39)</f>
        <v>0</v>
      </c>
      <c r="Y39" s="4"/>
      <c r="Z39" s="4"/>
      <c r="AA39" s="4"/>
      <c r="AB39" s="4"/>
      <c r="AC39" s="4"/>
      <c r="AD39" s="4"/>
      <c r="AE39" s="4"/>
      <c r="AF39" s="4"/>
      <c r="AG39" s="4"/>
      <c r="AH39" s="4"/>
    </row>
    <row r="40" ht="12.0" customHeight="1">
      <c r="A40" s="4">
        <f t="shared" ref="A40:C40" si="17">A24</f>
        <v>0</v>
      </c>
      <c r="B40" s="4">
        <f t="shared" si="17"/>
        <v>0</v>
      </c>
      <c r="C40" s="46">
        <f t="shared" si="17"/>
        <v>0</v>
      </c>
      <c r="D40" s="22" t="str">
        <f t="shared" si="7"/>
        <v>TRS</v>
      </c>
      <c r="E40" s="22" t="str">
        <f t="shared" si="14"/>
        <v>Employee</v>
      </c>
      <c r="F40" s="22" t="s">
        <v>108</v>
      </c>
      <c r="G40" s="36">
        <f t="shared" si="8"/>
        <v>39326</v>
      </c>
      <c r="H40" s="4">
        <f>IF(G40&gt;Fringe1End,R40,N40)</f>
        <v>15.45</v>
      </c>
      <c r="I40" s="4"/>
      <c r="J40" s="45">
        <f t="shared" si="9"/>
        <v>0</v>
      </c>
      <c r="K40" s="4">
        <f>IF(D40=$D$32,F1.Hourly,0)</f>
        <v>0</v>
      </c>
      <c r="L40" s="4">
        <f>IF(D40=$D$33,F1.FS.ORP,0)</f>
        <v>0</v>
      </c>
      <c r="M40" s="4">
        <f>IF(D40=$D$34,F1.FS.TRS,0)</f>
        <v>21.7</v>
      </c>
      <c r="N40" s="50">
        <f t="shared" si="10"/>
        <v>21.7</v>
      </c>
      <c r="O40" s="4">
        <f>IF(D40=$D$32,F2.Hourly,0)</f>
        <v>0</v>
      </c>
      <c r="P40" s="4">
        <f>IF(D40=$D$33,F2.FS.ORP,0)</f>
        <v>0</v>
      </c>
      <c r="Q40" s="4">
        <f>IF(D40=$D$34,F2.FS.TRS,0)</f>
        <v>15.45</v>
      </c>
      <c r="R40" s="50">
        <f t="shared" si="11"/>
        <v>15.45</v>
      </c>
      <c r="S40" s="46">
        <f t="shared" si="12"/>
        <v>0</v>
      </c>
      <c r="T40" s="4">
        <f>IF($E40=$E$31,IF($D24=$D$14,Ins.PT.E*$K24*S40/100,IF($D24=$D$15,Ins.PT.E*$K24*S40/100,Ins.E*$K24*S40/100)),0)</f>
        <v>0</v>
      </c>
      <c r="U40" s="4">
        <f>IF($E40=$E$32,IF($D24=$D$14,Ins.PT.S*$K24*S40/100,IF($D24=$D$15,Ins.PT.S*$K24*S40/100,Ins.S*$K24*S40/100)),0)</f>
        <v>0</v>
      </c>
      <c r="V40" s="4">
        <f>IF($E40=$E$33,IF($D24=$D$14,Ins.PT.C*$K24*S40/100,IF($D24=$D$15,Ins.PT.C*$K24*S40/100,Ins.C*$K24*S40/100)),0)</f>
        <v>0</v>
      </c>
      <c r="W40" s="4">
        <f>IF($E40=$E$34,IF($D24=$D$14,Ins.PT.F*$K24*S40/100,IF($D24=$D$15,Ins.PT.F*$K24*S40/100,Ins.F*$K24*S40/100)),0)</f>
        <v>0</v>
      </c>
      <c r="X40" s="51">
        <f>IF(D24=$D$18,ROUNDDOWN(DAYS360(G40,$J$4)/(360*Long.Per),0)*20*K24*G24/100,0)+SUM(T40:W40)</f>
        <v>0</v>
      </c>
      <c r="Y40" s="4"/>
      <c r="Z40" s="4"/>
      <c r="AA40" s="4"/>
      <c r="AB40" s="4"/>
      <c r="AC40" s="4"/>
      <c r="AD40" s="4"/>
      <c r="AE40" s="4"/>
      <c r="AF40" s="4"/>
      <c r="AG40" s="4"/>
      <c r="AH40" s="4"/>
    </row>
    <row r="41" ht="12.0" hidden="1" customHeight="1">
      <c r="A41" s="4">
        <f t="shared" ref="A41:C41" si="18">A25</f>
        <v>0</v>
      </c>
      <c r="B41" s="4">
        <f t="shared" si="18"/>
        <v>0</v>
      </c>
      <c r="C41" s="46">
        <f t="shared" si="18"/>
        <v>0</v>
      </c>
      <c r="D41" s="22" t="str">
        <f t="shared" si="7"/>
        <v>TRS</v>
      </c>
      <c r="E41" s="22" t="str">
        <f t="shared" si="14"/>
        <v>Employee</v>
      </c>
      <c r="F41" s="22" t="s">
        <v>111</v>
      </c>
      <c r="G41" s="36">
        <f t="shared" si="8"/>
        <v>39326</v>
      </c>
      <c r="H41" s="4">
        <f>IF(G41&gt;Fringe1End,R41,N41)</f>
        <v>15.45</v>
      </c>
      <c r="I41" s="4"/>
      <c r="J41" s="45">
        <f t="shared" si="9"/>
        <v>0</v>
      </c>
      <c r="K41" s="4">
        <f>IF(D41=$D$32,F1.Hourly,0)</f>
        <v>0</v>
      </c>
      <c r="L41" s="4">
        <f>IF(D41=$D$33,F1.FS.ORP,0)</f>
        <v>0</v>
      </c>
      <c r="M41" s="4">
        <f>IF(D41=$D$34,F1.FS.TRS,0)</f>
        <v>21.7</v>
      </c>
      <c r="N41" s="50">
        <f t="shared" si="10"/>
        <v>21.7</v>
      </c>
      <c r="O41" s="4">
        <f>IF(D41=$D$32,F2.Hourly,0)</f>
        <v>0</v>
      </c>
      <c r="P41" s="4">
        <f>IF(D41=$D$33,F2.FS.ORP,0)</f>
        <v>0</v>
      </c>
      <c r="Q41" s="4">
        <f>IF(D41=$D$34,F2.FS.TRS,0)</f>
        <v>15.45</v>
      </c>
      <c r="R41" s="50">
        <f t="shared" si="11"/>
        <v>15.45</v>
      </c>
      <c r="S41" s="4">
        <f t="shared" si="12"/>
        <v>100</v>
      </c>
      <c r="T41" s="4">
        <f>IF($E41=$E$31,IF($D25=$D$14,Ins.PT.E*$K25*S41/100,IF($D25=$D$15,Ins.PT.E*$K25*S41/100,Ins.E*$K25*S41/100)),0)</f>
        <v>0</v>
      </c>
      <c r="U41" s="4">
        <f>IF($E41=$E$32,IF($D25=$D$14,Ins.PT.S*$K25*S41/100,IF($D25=$D$15,Ins.PT.S*$K25*S41/100,Ins.S*$K25*S41/100)),0)</f>
        <v>0</v>
      </c>
      <c r="V41" s="4">
        <f>IF($E41=$E$33,IF($D25=$D$14,Ins.PT.C*$K25*S41/100,IF($D25=$D$15,Ins.PT.C*$K25*S41/100,Ins.C*$K25*S41/100)),0)</f>
        <v>0</v>
      </c>
      <c r="W41" s="4">
        <f>IF($E41=$E$34,IF($D25=$D$14,Ins.PT.F*$K25*S41/100,IF($D25=$D$15,Ins.PT.F*$K25*S41/100,Ins.F*$K25*S41/100)),0)</f>
        <v>0</v>
      </c>
      <c r="X41" s="51">
        <f>IF(D25=$D$18,ROUNDDOWN(DAYS360(G41,$J$4)/(360*Long.Per),0)*20*K25*G25/100,0)+SUM(T41:W41)</f>
        <v>0</v>
      </c>
      <c r="Y41" s="4"/>
      <c r="Z41" s="4"/>
      <c r="AA41" s="4"/>
      <c r="AB41" s="4"/>
      <c r="AC41" s="4"/>
      <c r="AD41" s="4"/>
      <c r="AE41" s="4"/>
      <c r="AF41" s="4"/>
      <c r="AG41" s="4"/>
      <c r="AH41" s="4"/>
    </row>
    <row r="42" ht="12.0" customHeight="1">
      <c r="A42" s="4"/>
      <c r="B42" s="4"/>
      <c r="C42" s="4"/>
      <c r="D42" s="4"/>
      <c r="E42" s="4"/>
      <c r="F42" s="54" t="s">
        <v>116</v>
      </c>
      <c r="I42" s="55"/>
      <c r="J42" s="48">
        <f>SUM(J35:J41)</f>
        <v>0</v>
      </c>
      <c r="K42" s="4" t="s">
        <v>86</v>
      </c>
      <c r="L42" s="4" t="s">
        <v>106</v>
      </c>
      <c r="M42" s="4" t="s">
        <v>109</v>
      </c>
      <c r="N42" s="1" t="s">
        <v>112</v>
      </c>
      <c r="O42" s="4" t="s">
        <v>86</v>
      </c>
      <c r="P42" s="4" t="s">
        <v>106</v>
      </c>
      <c r="Q42" s="4" t="s">
        <v>109</v>
      </c>
      <c r="R42" s="1" t="s">
        <v>113</v>
      </c>
      <c r="S42" s="4" t="s">
        <v>114</v>
      </c>
      <c r="T42" s="4" t="s">
        <v>104</v>
      </c>
      <c r="U42" s="4" t="s">
        <v>105</v>
      </c>
      <c r="V42" s="4" t="s">
        <v>107</v>
      </c>
      <c r="W42" s="4" t="s">
        <v>110</v>
      </c>
      <c r="X42" s="1" t="s">
        <v>115</v>
      </c>
      <c r="Y42" s="4"/>
      <c r="Z42" s="4"/>
      <c r="AA42" s="4"/>
      <c r="AB42" s="4"/>
      <c r="AC42" s="4"/>
      <c r="AD42" s="4"/>
      <c r="AE42" s="4"/>
      <c r="AF42" s="4"/>
      <c r="AG42" s="4"/>
      <c r="AH42" s="4"/>
    </row>
    <row r="43" ht="12.0" customHeight="1">
      <c r="A43" s="4"/>
      <c r="B43" s="4"/>
      <c r="C43" s="4"/>
      <c r="D43" s="4"/>
      <c r="E43" s="4"/>
      <c r="F43" s="54" t="s">
        <v>117</v>
      </c>
      <c r="I43" s="55"/>
      <c r="J43" s="48">
        <f>J26+J42</f>
        <v>0</v>
      </c>
      <c r="K43" s="4"/>
      <c r="L43" s="4"/>
      <c r="M43" s="4"/>
      <c r="N43" s="1"/>
      <c r="O43" s="4"/>
      <c r="P43" s="4"/>
      <c r="Q43" s="4"/>
      <c r="R43" s="1"/>
      <c r="S43" s="4"/>
      <c r="T43" s="4"/>
      <c r="U43" s="4"/>
      <c r="V43" s="4"/>
      <c r="W43" s="4"/>
      <c r="X43" s="1"/>
      <c r="Y43" s="4"/>
      <c r="Z43" s="4"/>
      <c r="AA43" s="4"/>
      <c r="AB43" s="4"/>
      <c r="AC43" s="4"/>
      <c r="AD43" s="4"/>
      <c r="AE43" s="4"/>
      <c r="AF43" s="4"/>
      <c r="AG43" s="4"/>
      <c r="AH43" s="4"/>
    </row>
    <row r="44" ht="18.0" customHeight="1">
      <c r="A44" s="38" t="s">
        <v>10</v>
      </c>
      <c r="B44" s="4"/>
      <c r="C44" s="4"/>
      <c r="D44" s="4"/>
      <c r="E44" s="4"/>
      <c r="F44" s="4"/>
      <c r="G44" s="4"/>
      <c r="H44" s="40" t="s">
        <v>118</v>
      </c>
      <c r="I44" s="40" t="s">
        <v>119</v>
      </c>
      <c r="J44" s="4"/>
      <c r="K44" s="4"/>
      <c r="L44" s="4"/>
      <c r="M44" s="4" t="s">
        <v>10</v>
      </c>
      <c r="N44" s="4"/>
      <c r="O44" s="4"/>
      <c r="P44" s="4"/>
      <c r="Q44" s="4"/>
      <c r="R44" s="4" t="s">
        <v>66</v>
      </c>
      <c r="S44" s="4"/>
      <c r="T44" s="4"/>
      <c r="U44" s="4"/>
      <c r="V44" s="4"/>
      <c r="W44" s="4"/>
      <c r="X44" s="4"/>
      <c r="Y44" s="4"/>
      <c r="Z44" s="4"/>
      <c r="AA44" s="4"/>
      <c r="AB44" s="4"/>
      <c r="AC44" s="4"/>
      <c r="AD44" s="4"/>
      <c r="AE44" s="4"/>
      <c r="AF44" s="4"/>
      <c r="AG44" s="4"/>
      <c r="AH44" s="4"/>
    </row>
    <row r="45" ht="25.5" customHeight="1">
      <c r="A45" s="41" t="s">
        <v>67</v>
      </c>
      <c r="B45" s="41" t="s">
        <v>68</v>
      </c>
      <c r="C45" s="41" t="s">
        <v>69</v>
      </c>
      <c r="D45" s="40" t="s">
        <v>120</v>
      </c>
      <c r="E45" s="41" t="s">
        <v>71</v>
      </c>
      <c r="F45" s="40" t="s">
        <v>72</v>
      </c>
      <c r="G45" s="40" t="s">
        <v>73</v>
      </c>
      <c r="J45" s="40" t="s">
        <v>74</v>
      </c>
      <c r="K45" s="23" t="s">
        <v>75</v>
      </c>
      <c r="M45" s="4" t="s">
        <v>55</v>
      </c>
      <c r="N45" s="4"/>
      <c r="O45" s="4"/>
      <c r="P45" s="4"/>
      <c r="Q45" s="4"/>
      <c r="R45" s="4" t="s">
        <v>55</v>
      </c>
      <c r="S45" s="4"/>
      <c r="T45" s="4"/>
      <c r="U45" s="4"/>
      <c r="V45" s="4"/>
      <c r="W45" s="4"/>
      <c r="X45" s="4"/>
      <c r="Y45" s="4"/>
      <c r="Z45" s="4"/>
      <c r="AA45" s="4"/>
      <c r="AB45" s="4"/>
      <c r="AC45" s="4"/>
      <c r="AD45" s="4"/>
      <c r="AE45" s="4"/>
      <c r="AF45" s="4"/>
      <c r="AG45" s="4"/>
      <c r="AH45" s="4"/>
    </row>
    <row r="46" ht="12.0" hidden="1" customHeight="1">
      <c r="A46" s="4"/>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row>
    <row r="47" ht="12.0" hidden="1" customHeight="1">
      <c r="A47" s="4"/>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row>
    <row r="48" ht="12.0" hidden="1" customHeight="1">
      <c r="A48" s="4"/>
      <c r="B48" s="4"/>
      <c r="C48" s="4"/>
      <c r="D48" s="4" t="b">
        <f>FALSE()</f>
        <v>0</v>
      </c>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row>
    <row r="49" ht="12.0" hidden="1" customHeight="1">
      <c r="A49" s="4"/>
      <c r="B49" s="4"/>
      <c r="C49" s="4"/>
      <c r="D49" s="4" t="b">
        <f>TRUE()</f>
        <v>1</v>
      </c>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row>
    <row r="50" ht="12.0" hidden="1" customHeight="1">
      <c r="A50" s="4"/>
      <c r="B50" s="4"/>
      <c r="C50" s="4"/>
      <c r="D50" s="4"/>
      <c r="E50" s="4" t="s">
        <v>89</v>
      </c>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row>
    <row r="51" ht="12.0" hidden="1" customHeight="1">
      <c r="A51" s="4"/>
      <c r="B51" s="4"/>
      <c r="C51" s="4"/>
      <c r="D51" s="4" t="s">
        <v>121</v>
      </c>
      <c r="E51" s="4" t="s">
        <v>91</v>
      </c>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row>
    <row r="52" ht="12.0" hidden="1" customHeight="1">
      <c r="A52" s="4"/>
      <c r="B52" s="4"/>
      <c r="C52" s="4"/>
      <c r="D52" s="4" t="s">
        <v>122</v>
      </c>
      <c r="E52" s="4" t="s">
        <v>79</v>
      </c>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row>
    <row r="53" ht="12.0" customHeight="1">
      <c r="A53" s="22">
        <v>0.0</v>
      </c>
      <c r="B53" s="22">
        <v>0.0</v>
      </c>
      <c r="C53" s="42">
        <v>0.0</v>
      </c>
      <c r="D53" s="43" t="s">
        <v>121</v>
      </c>
      <c r="E53" s="43">
        <v>0.0</v>
      </c>
      <c r="F53" s="44">
        <v>1555.56</v>
      </c>
      <c r="G53" s="42">
        <v>100.0</v>
      </c>
      <c r="H53" s="42">
        <v>9.0</v>
      </c>
      <c r="I53" s="42">
        <v>0.0</v>
      </c>
      <c r="J53" s="45">
        <f t="shared" ref="J53:J55" si="19">F53*((G53*H53)/100+(G53*I53)/100)</f>
        <v>14000.04</v>
      </c>
      <c r="K53" s="46">
        <f t="shared" ref="K53:K55" si="20">ROUNDUP(H53+I53,0)</f>
        <v>9</v>
      </c>
      <c r="L53" s="4"/>
      <c r="M53" s="7">
        <f t="shared" ref="M53:M55" si="21">J53</f>
        <v>14000.04</v>
      </c>
      <c r="N53" s="7"/>
      <c r="O53" s="7"/>
      <c r="P53" s="7"/>
      <c r="Q53" s="7"/>
      <c r="R53" s="7">
        <f>J65</f>
        <v>1211.00346</v>
      </c>
      <c r="S53" s="7"/>
      <c r="T53" s="4"/>
      <c r="U53" s="4"/>
      <c r="V53" s="4"/>
      <c r="W53" s="4"/>
      <c r="X53" s="4"/>
      <c r="Y53" s="50" t="s">
        <v>123</v>
      </c>
      <c r="Z53" s="4"/>
      <c r="AA53" s="4"/>
      <c r="AB53" s="4"/>
      <c r="AC53" s="4"/>
      <c r="AD53" s="4"/>
      <c r="AE53" s="4"/>
      <c r="AF53" s="4"/>
      <c r="AG53" s="4"/>
      <c r="AH53" s="4"/>
    </row>
    <row r="54" ht="12.0" customHeight="1">
      <c r="A54" s="22">
        <v>0.0</v>
      </c>
      <c r="B54" s="22">
        <v>0.0</v>
      </c>
      <c r="C54" s="42">
        <v>0.0</v>
      </c>
      <c r="D54" s="43" t="s">
        <v>121</v>
      </c>
      <c r="E54" s="43">
        <v>0.0</v>
      </c>
      <c r="F54" s="44">
        <v>1788.89</v>
      </c>
      <c r="G54" s="42">
        <v>100.0</v>
      </c>
      <c r="H54" s="42">
        <v>0.0</v>
      </c>
      <c r="I54" s="42">
        <v>0.0</v>
      </c>
      <c r="J54" s="45">
        <f t="shared" si="19"/>
        <v>0</v>
      </c>
      <c r="K54" s="46">
        <f t="shared" si="20"/>
        <v>0</v>
      </c>
      <c r="L54" s="4"/>
      <c r="M54" s="7">
        <f t="shared" si="21"/>
        <v>0</v>
      </c>
      <c r="N54" s="7"/>
      <c r="O54" s="7"/>
      <c r="P54" s="7"/>
      <c r="Q54" s="7"/>
      <c r="R54" s="7">
        <f>J65</f>
        <v>1211.00346</v>
      </c>
      <c r="S54" s="7"/>
      <c r="T54" s="4"/>
      <c r="U54" s="4"/>
      <c r="V54" s="4"/>
      <c r="W54" s="4"/>
      <c r="X54" s="4"/>
      <c r="Y54" s="50" t="s">
        <v>124</v>
      </c>
      <c r="Z54" s="4"/>
      <c r="AA54" s="4"/>
      <c r="AB54" s="4"/>
      <c r="AC54" s="4"/>
      <c r="AD54" s="4"/>
      <c r="AE54" s="4"/>
      <c r="AF54" s="4"/>
      <c r="AG54" s="4"/>
      <c r="AH54" s="4"/>
    </row>
    <row r="55" ht="12.0" hidden="1" customHeight="1">
      <c r="A55" s="22">
        <v>0.0</v>
      </c>
      <c r="B55" s="22">
        <v>0.0</v>
      </c>
      <c r="C55" s="42">
        <v>0.0</v>
      </c>
      <c r="D55" s="43" t="s">
        <v>121</v>
      </c>
      <c r="E55" s="43">
        <v>0.0</v>
      </c>
      <c r="F55" s="44">
        <v>0.0</v>
      </c>
      <c r="G55" s="42">
        <v>0.0</v>
      </c>
      <c r="H55" s="42">
        <v>0.0</v>
      </c>
      <c r="I55" s="42">
        <v>0.0</v>
      </c>
      <c r="J55" s="45">
        <f t="shared" si="19"/>
        <v>0</v>
      </c>
      <c r="K55" s="46">
        <f t="shared" si="20"/>
        <v>0</v>
      </c>
      <c r="L55" s="4"/>
      <c r="M55" s="7">
        <f t="shared" si="21"/>
        <v>0</v>
      </c>
      <c r="N55" s="7"/>
      <c r="O55" s="7"/>
      <c r="P55" s="7"/>
      <c r="Q55" s="7"/>
      <c r="R55" s="7">
        <f>J67</f>
        <v>0</v>
      </c>
      <c r="S55" s="7"/>
      <c r="T55" s="4"/>
      <c r="U55" s="4"/>
      <c r="V55" s="4"/>
      <c r="W55" s="4"/>
      <c r="X55" s="4"/>
      <c r="Y55" s="4"/>
      <c r="Z55" s="4"/>
      <c r="AA55" s="4"/>
      <c r="AB55" s="4"/>
      <c r="AC55" s="4"/>
      <c r="AD55" s="4"/>
      <c r="AE55" s="4"/>
      <c r="AF55" s="4"/>
      <c r="AG55" s="4"/>
      <c r="AH55" s="4"/>
    </row>
    <row r="56" ht="12.0" customHeight="1">
      <c r="A56" s="4"/>
      <c r="B56" s="4"/>
      <c r="C56" s="4"/>
      <c r="D56" s="4"/>
      <c r="E56" s="4"/>
      <c r="F56" s="45"/>
      <c r="G56" s="56" t="s">
        <v>125</v>
      </c>
      <c r="I56" s="56"/>
      <c r="J56" s="57">
        <f>SUM(J53:J55)</f>
        <v>14000.04</v>
      </c>
      <c r="K56" s="4"/>
      <c r="L56" s="4"/>
      <c r="M56" s="4"/>
      <c r="N56" s="4"/>
      <c r="O56" s="4"/>
      <c r="P56" s="4"/>
      <c r="Q56" s="4"/>
      <c r="R56" s="4"/>
      <c r="S56" s="4"/>
      <c r="T56" s="4"/>
      <c r="U56" s="4"/>
      <c r="V56" s="4"/>
      <c r="W56" s="4"/>
      <c r="X56" s="4"/>
      <c r="Y56" s="4"/>
      <c r="Z56" s="4"/>
      <c r="AA56" s="4"/>
      <c r="AB56" s="4"/>
      <c r="AC56" s="4"/>
      <c r="AD56" s="4"/>
      <c r="AE56" s="4"/>
      <c r="AF56" s="4"/>
      <c r="AG56" s="4"/>
      <c r="AH56" s="4"/>
    </row>
    <row r="57" ht="12.0" customHeight="1">
      <c r="A57" s="38" t="s">
        <v>126</v>
      </c>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row>
    <row r="58" ht="12.0" customHeight="1">
      <c r="A58" s="41" t="s">
        <v>67</v>
      </c>
      <c r="B58" s="41" t="s">
        <v>68</v>
      </c>
      <c r="C58" s="41" t="s">
        <v>69</v>
      </c>
      <c r="D58" s="40" t="s">
        <v>120</v>
      </c>
      <c r="E58" s="41" t="s">
        <v>95</v>
      </c>
      <c r="F58" s="1" t="s">
        <v>96</v>
      </c>
      <c r="G58" s="40" t="s">
        <v>97</v>
      </c>
      <c r="H58" s="40" t="s">
        <v>98</v>
      </c>
      <c r="I58" s="40"/>
      <c r="J58" s="40" t="s">
        <v>99</v>
      </c>
      <c r="K58" s="4" t="s">
        <v>100</v>
      </c>
      <c r="L58" s="4"/>
      <c r="M58" s="4"/>
      <c r="N58" s="4" t="s">
        <v>101</v>
      </c>
      <c r="O58" s="4"/>
      <c r="P58" s="4"/>
      <c r="Q58" s="4" t="s">
        <v>102</v>
      </c>
      <c r="R58" s="4"/>
      <c r="S58" s="4"/>
      <c r="T58" s="4"/>
      <c r="U58" s="4"/>
      <c r="V58" s="4"/>
      <c r="W58" s="4"/>
      <c r="X58" s="4"/>
      <c r="Y58" s="4"/>
      <c r="Z58" s="4"/>
      <c r="AA58" s="4"/>
      <c r="AB58" s="4"/>
      <c r="AC58" s="4"/>
      <c r="AD58" s="4"/>
      <c r="AE58" s="4"/>
      <c r="AF58" s="4"/>
      <c r="AG58" s="4"/>
      <c r="AH58" s="4"/>
    </row>
    <row r="59" ht="12.0" hidden="1" customHeight="1">
      <c r="A59" s="41"/>
      <c r="B59" s="41"/>
      <c r="C59" s="41"/>
      <c r="D59" s="41"/>
      <c r="E59" s="14"/>
      <c r="F59" s="4"/>
      <c r="G59" s="40"/>
      <c r="H59" s="40"/>
      <c r="I59" s="40"/>
      <c r="J59" s="40"/>
      <c r="K59" s="4"/>
      <c r="L59" s="4"/>
      <c r="M59" s="5"/>
      <c r="N59" s="4"/>
      <c r="O59" s="4"/>
      <c r="P59" s="4"/>
      <c r="Q59" s="4"/>
      <c r="R59" s="4"/>
      <c r="S59" s="4"/>
      <c r="T59" s="4"/>
      <c r="U59" s="4"/>
      <c r="V59" s="4"/>
      <c r="W59" s="4"/>
      <c r="X59" s="4"/>
      <c r="Y59" s="4"/>
      <c r="Z59" s="4"/>
      <c r="AA59" s="4"/>
      <c r="AB59" s="4"/>
      <c r="AC59" s="4"/>
      <c r="AD59" s="4"/>
      <c r="AE59" s="4"/>
      <c r="AF59" s="4"/>
      <c r="AG59" s="4"/>
      <c r="AH59" s="4"/>
    </row>
    <row r="60" ht="12.0" hidden="1" customHeight="1">
      <c r="A60" s="41"/>
      <c r="B60" s="41"/>
      <c r="C60" s="41"/>
      <c r="D60" s="41"/>
      <c r="E60" s="14" t="s">
        <v>103</v>
      </c>
      <c r="F60" s="4"/>
      <c r="G60" s="40"/>
      <c r="H60" s="40"/>
      <c r="I60" s="40"/>
      <c r="J60" s="40"/>
      <c r="K60" s="4"/>
      <c r="L60" s="4"/>
      <c r="M60" s="4"/>
      <c r="N60" s="4"/>
      <c r="O60" s="4"/>
      <c r="P60" s="4"/>
      <c r="Q60" s="4"/>
      <c r="R60" s="4"/>
      <c r="S60" s="4"/>
      <c r="T60" s="4"/>
      <c r="U60" s="4"/>
      <c r="V60" s="4"/>
      <c r="W60" s="4"/>
      <c r="X60" s="4"/>
      <c r="Y60" s="4"/>
      <c r="Z60" s="4"/>
      <c r="AA60" s="4"/>
      <c r="AB60" s="4"/>
      <c r="AC60" s="4"/>
      <c r="AD60" s="4"/>
      <c r="AE60" s="4"/>
      <c r="AF60" s="4"/>
      <c r="AG60" s="4"/>
      <c r="AH60" s="4"/>
    </row>
    <row r="61" ht="12.0" hidden="1" customHeight="1">
      <c r="A61" s="41"/>
      <c r="B61" s="41"/>
      <c r="C61" s="41"/>
      <c r="D61" s="41"/>
      <c r="E61" s="14" t="s">
        <v>104</v>
      </c>
      <c r="F61" s="4"/>
      <c r="G61" s="40"/>
      <c r="H61" s="40"/>
      <c r="I61" s="40"/>
      <c r="J61" s="40"/>
      <c r="K61" s="4"/>
      <c r="L61" s="4"/>
      <c r="M61" s="4"/>
      <c r="N61" s="4"/>
      <c r="O61" s="4"/>
      <c r="P61" s="4"/>
      <c r="Q61" s="4"/>
      <c r="R61" s="4"/>
      <c r="S61" s="4"/>
      <c r="T61" s="4"/>
      <c r="U61" s="4"/>
      <c r="V61" s="4"/>
      <c r="W61" s="4"/>
      <c r="X61" s="4"/>
      <c r="Y61" s="4"/>
      <c r="Z61" s="4"/>
      <c r="AA61" s="4"/>
      <c r="AB61" s="4"/>
      <c r="AC61" s="4"/>
      <c r="AD61" s="4"/>
      <c r="AE61" s="4"/>
      <c r="AF61" s="4"/>
      <c r="AG61" s="4"/>
      <c r="AH61" s="4"/>
    </row>
    <row r="62" ht="12.0" hidden="1" customHeight="1">
      <c r="A62" s="41"/>
      <c r="B62" s="41"/>
      <c r="C62" s="41"/>
      <c r="D62" s="14" t="s">
        <v>103</v>
      </c>
      <c r="E62" s="14" t="s">
        <v>105</v>
      </c>
      <c r="F62" s="4"/>
      <c r="G62" s="40"/>
      <c r="H62" s="49"/>
      <c r="I62" s="49"/>
      <c r="J62" s="40"/>
      <c r="K62" s="4"/>
      <c r="L62" s="4"/>
      <c r="M62" s="4"/>
      <c r="N62" s="4"/>
      <c r="O62" s="4"/>
      <c r="P62" s="4"/>
      <c r="Q62" s="4"/>
      <c r="R62" s="4"/>
      <c r="S62" s="4"/>
      <c r="T62" s="4"/>
      <c r="U62" s="4"/>
      <c r="V62" s="4"/>
      <c r="W62" s="4"/>
      <c r="X62" s="4"/>
      <c r="Y62" s="5"/>
      <c r="Z62" s="4"/>
      <c r="AA62" s="4"/>
      <c r="AB62" s="4"/>
      <c r="AC62" s="4"/>
      <c r="AD62" s="4"/>
      <c r="AE62" s="4"/>
      <c r="AF62" s="4"/>
      <c r="AG62" s="4"/>
      <c r="AH62" s="4"/>
    </row>
    <row r="63" ht="12.0" hidden="1" customHeight="1">
      <c r="A63" s="41"/>
      <c r="B63" s="41"/>
      <c r="C63" s="41"/>
      <c r="D63" s="14" t="s">
        <v>106</v>
      </c>
      <c r="E63" s="14" t="s">
        <v>107</v>
      </c>
      <c r="F63" s="4" t="s">
        <v>108</v>
      </c>
      <c r="G63" s="40"/>
      <c r="H63" s="40"/>
      <c r="I63" s="40"/>
      <c r="J63" s="40"/>
      <c r="K63" s="4"/>
      <c r="L63" s="4"/>
      <c r="M63" s="4"/>
      <c r="N63" s="4"/>
      <c r="O63" s="4"/>
      <c r="P63" s="4"/>
      <c r="Q63" s="4"/>
      <c r="R63" s="4"/>
      <c r="S63" s="4"/>
      <c r="T63" s="4"/>
      <c r="U63" s="4"/>
      <c r="V63" s="4"/>
      <c r="W63" s="4"/>
      <c r="X63" s="4"/>
      <c r="Y63" s="4"/>
      <c r="Z63" s="4"/>
      <c r="AA63" s="4"/>
      <c r="AB63" s="4"/>
      <c r="AC63" s="4"/>
      <c r="AD63" s="4"/>
      <c r="AE63" s="4"/>
      <c r="AF63" s="4"/>
      <c r="AG63" s="4"/>
      <c r="AH63" s="4"/>
    </row>
    <row r="64" ht="12.0" hidden="1" customHeight="1">
      <c r="A64" s="41"/>
      <c r="B64" s="41"/>
      <c r="C64" s="41"/>
      <c r="D64" s="14" t="s">
        <v>109</v>
      </c>
      <c r="E64" s="14" t="s">
        <v>110</v>
      </c>
      <c r="F64" s="4" t="s">
        <v>111</v>
      </c>
      <c r="G64" s="40"/>
      <c r="H64" s="40"/>
      <c r="I64" s="40"/>
      <c r="J64" s="40"/>
      <c r="K64" s="4" t="s">
        <v>127</v>
      </c>
      <c r="L64" s="4" t="s">
        <v>128</v>
      </c>
      <c r="M64" s="1" t="s">
        <v>112</v>
      </c>
      <c r="N64" s="4" t="s">
        <v>127</v>
      </c>
      <c r="O64" s="4" t="s">
        <v>128</v>
      </c>
      <c r="P64" s="1" t="s">
        <v>113</v>
      </c>
      <c r="Q64" s="4" t="s">
        <v>114</v>
      </c>
      <c r="R64" s="4" t="s">
        <v>104</v>
      </c>
      <c r="S64" s="4" t="s">
        <v>105</v>
      </c>
      <c r="T64" s="4" t="s">
        <v>107</v>
      </c>
      <c r="U64" s="4" t="s">
        <v>110</v>
      </c>
      <c r="V64" s="1" t="s">
        <v>115</v>
      </c>
      <c r="W64" s="4"/>
      <c r="X64" s="4"/>
      <c r="Y64" s="4"/>
      <c r="Z64" s="4"/>
      <c r="AA64" s="4"/>
      <c r="AB64" s="4"/>
      <c r="AC64" s="4"/>
      <c r="AD64" s="4"/>
      <c r="AE64" s="4"/>
      <c r="AF64" s="4"/>
      <c r="AG64" s="4"/>
      <c r="AH64" s="4"/>
    </row>
    <row r="65" ht="12.0" customHeight="1">
      <c r="A65" s="4">
        <f t="shared" ref="A65:D65" si="22">A53</f>
        <v>0</v>
      </c>
      <c r="B65" s="4">
        <f t="shared" si="22"/>
        <v>0</v>
      </c>
      <c r="C65" s="46">
        <f t="shared" si="22"/>
        <v>0</v>
      </c>
      <c r="D65" s="4" t="str">
        <f t="shared" si="22"/>
        <v>Graduate</v>
      </c>
      <c r="E65" s="4" t="s">
        <v>103</v>
      </c>
      <c r="F65" s="22" t="s">
        <v>111</v>
      </c>
      <c r="G65" s="36">
        <f t="shared" ref="G65:G67" si="24">$J$4</f>
        <v>39326</v>
      </c>
      <c r="H65" s="4">
        <f>IF(G65&gt;Fringe1End,P65,M65)</f>
        <v>8.65</v>
      </c>
      <c r="I65" s="4"/>
      <c r="J65" s="45">
        <f t="shared" ref="J65:J67" si="25">(J53*H65/100)+V65</f>
        <v>1211.00346</v>
      </c>
      <c r="K65" s="4">
        <f>IF(D53=$D$51,F1.Grad,0)</f>
        <v>6.85</v>
      </c>
      <c r="L65" s="4">
        <f>IF(D53=$D$52,F1.Under,0)</f>
        <v>0</v>
      </c>
      <c r="M65" s="50">
        <f t="shared" ref="M65:M67" si="26">SUM(K65:L65)</f>
        <v>6.85</v>
      </c>
      <c r="N65" s="4">
        <f>IF(D53=$D$51,F2.Grad,0)</f>
        <v>8.65</v>
      </c>
      <c r="O65" s="4">
        <f>IF(D53=$D$52,F2.Under,0)</f>
        <v>0</v>
      </c>
      <c r="P65" s="50">
        <f t="shared" ref="P65:P67" si="27">SUM(N65:O65)</f>
        <v>8.65</v>
      </c>
      <c r="Q65" s="4">
        <f t="shared" ref="Q65:Q67" si="28">IF(F65=$F$63,G53,100)</f>
        <v>100</v>
      </c>
      <c r="R65" s="4">
        <f>IF($E65=$E$61,Ins.E*$K53*Q65/100,0)</f>
        <v>0</v>
      </c>
      <c r="S65" s="4">
        <f>IF($E65=$E$62,Ins.S*$K53*Q65/100,0)</f>
        <v>0</v>
      </c>
      <c r="T65" s="4">
        <f>IF($E65=$E$63,Ins.C*$K53*Q65/100,0)</f>
        <v>0</v>
      </c>
      <c r="U65" s="4">
        <f>IF($E65=$E$64,Ins.F*$K53*Q65/100,0)</f>
        <v>0</v>
      </c>
      <c r="V65" s="51">
        <f t="shared" ref="V65:V67" si="29">SUM(R65:U65)</f>
        <v>0</v>
      </c>
      <c r="W65" s="4"/>
      <c r="X65" s="4"/>
      <c r="Y65" s="50" t="s">
        <v>123</v>
      </c>
      <c r="Z65" s="4"/>
      <c r="AA65" s="4"/>
      <c r="AB65" s="4"/>
      <c r="AC65" s="4"/>
      <c r="AD65" s="4"/>
      <c r="AE65" s="4"/>
      <c r="AF65" s="4"/>
      <c r="AG65" s="4"/>
      <c r="AH65" s="4"/>
    </row>
    <row r="66" ht="12.0" customHeight="1">
      <c r="A66" s="4">
        <f t="shared" ref="A66:D66" si="23">A54</f>
        <v>0</v>
      </c>
      <c r="B66" s="4">
        <f t="shared" si="23"/>
        <v>0</v>
      </c>
      <c r="C66" s="46">
        <f t="shared" si="23"/>
        <v>0</v>
      </c>
      <c r="D66" s="4" t="str">
        <f t="shared" si="23"/>
        <v>Graduate</v>
      </c>
      <c r="E66" s="4" t="s">
        <v>103</v>
      </c>
      <c r="F66" s="22" t="s">
        <v>111</v>
      </c>
      <c r="G66" s="36">
        <f t="shared" si="24"/>
        <v>39326</v>
      </c>
      <c r="H66" s="4">
        <f>IF(G66&gt;Fringe1End,P66,M66)</f>
        <v>8.65</v>
      </c>
      <c r="I66" s="4"/>
      <c r="J66" s="45">
        <f t="shared" si="25"/>
        <v>0</v>
      </c>
      <c r="K66" s="4">
        <f>IF(D54=$D$51,F1.Grad,0)</f>
        <v>6.85</v>
      </c>
      <c r="L66" s="4">
        <f>IF(D54=$D$52,F1.Under,0)</f>
        <v>0</v>
      </c>
      <c r="M66" s="50">
        <f t="shared" si="26"/>
        <v>6.85</v>
      </c>
      <c r="N66" s="4">
        <f>IF(D54=$D$51,F2.Grad,0)</f>
        <v>8.65</v>
      </c>
      <c r="O66" s="4">
        <f>IF(D54=$D$52,F2.Under,0)</f>
        <v>0</v>
      </c>
      <c r="P66" s="50">
        <f t="shared" si="27"/>
        <v>8.65</v>
      </c>
      <c r="Q66" s="4">
        <f t="shared" si="28"/>
        <v>100</v>
      </c>
      <c r="R66" s="4">
        <f>IF($E66=$E$61,Ins.E*$K54*Q66/100,0)</f>
        <v>0</v>
      </c>
      <c r="S66" s="4">
        <f>IF($E66=$E$62,Ins.S*$K54*Q66/100,0)</f>
        <v>0</v>
      </c>
      <c r="T66" s="4">
        <f>IF($E66=$E$63,Ins.C*$K54*Q66/100,0)</f>
        <v>0</v>
      </c>
      <c r="U66" s="4">
        <f>IF($E66=$E$64,Ins.F*$K54*Q66/100,0)</f>
        <v>0</v>
      </c>
      <c r="V66" s="51">
        <f t="shared" si="29"/>
        <v>0</v>
      </c>
      <c r="W66" s="4"/>
      <c r="X66" s="4"/>
      <c r="Y66" s="50" t="s">
        <v>124</v>
      </c>
      <c r="Z66" s="4"/>
      <c r="AA66" s="4"/>
      <c r="AB66" s="4"/>
      <c r="AC66" s="4"/>
      <c r="AD66" s="4"/>
      <c r="AE66" s="4"/>
      <c r="AF66" s="4"/>
      <c r="AG66" s="4"/>
      <c r="AH66" s="4"/>
    </row>
    <row r="67" ht="12.0" hidden="1" customHeight="1">
      <c r="A67" s="4">
        <f t="shared" ref="A67:D67" si="30">A55</f>
        <v>0</v>
      </c>
      <c r="B67" s="4">
        <f t="shared" si="30"/>
        <v>0</v>
      </c>
      <c r="C67" s="46">
        <f t="shared" si="30"/>
        <v>0</v>
      </c>
      <c r="D67" s="4" t="str">
        <f t="shared" si="30"/>
        <v>Graduate</v>
      </c>
      <c r="E67" s="4" t="str">
        <f>IF($D55=$D$51,$E$61,$E$60)</f>
        <v>Employee</v>
      </c>
      <c r="F67" s="22" t="s">
        <v>111</v>
      </c>
      <c r="G67" s="36">
        <f t="shared" si="24"/>
        <v>39326</v>
      </c>
      <c r="H67" s="4">
        <f>IF(G67&gt;Fringe1End,P67,M67)</f>
        <v>8.65</v>
      </c>
      <c r="I67" s="4"/>
      <c r="J67" s="45">
        <f t="shared" si="25"/>
        <v>0</v>
      </c>
      <c r="K67" s="4">
        <f>IF(D55=$D$51,F1.Grad,0)</f>
        <v>6.85</v>
      </c>
      <c r="L67" s="4">
        <f>IF(D55=$D$52,F1.Under,0)</f>
        <v>0</v>
      </c>
      <c r="M67" s="50">
        <f t="shared" si="26"/>
        <v>6.85</v>
      </c>
      <c r="N67" s="4">
        <f>IF(D55=$D$51,F2.Grad,0)</f>
        <v>8.65</v>
      </c>
      <c r="O67" s="4">
        <f>IF(D55=$D$52,F2.Under,0)</f>
        <v>0</v>
      </c>
      <c r="P67" s="50">
        <f t="shared" si="27"/>
        <v>8.65</v>
      </c>
      <c r="Q67" s="4">
        <f t="shared" si="28"/>
        <v>100</v>
      </c>
      <c r="R67" s="4">
        <f>IF($E67=$E$61,Ins.E*$K55*Q67/100,0)</f>
        <v>0</v>
      </c>
      <c r="S67" s="4">
        <f>IF($E67=$E$62,Ins.S*$K55*Q67/100,0)</f>
        <v>0</v>
      </c>
      <c r="T67" s="4">
        <f>IF($E67=$E$63,Ins.C*$K55*Q67/100,0)</f>
        <v>0</v>
      </c>
      <c r="U67" s="4">
        <f>IF($E67=$E$64,Ins.F*$K55*Q67/100,0)</f>
        <v>0</v>
      </c>
      <c r="V67" s="51">
        <f t="shared" si="29"/>
        <v>0</v>
      </c>
      <c r="W67" s="4"/>
      <c r="X67" s="4"/>
      <c r="Y67" s="4"/>
      <c r="Z67" s="4"/>
      <c r="AA67" s="4"/>
      <c r="AB67" s="4"/>
      <c r="AC67" s="4"/>
      <c r="AD67" s="4"/>
      <c r="AE67" s="4"/>
      <c r="AF67" s="4"/>
      <c r="AG67" s="4"/>
      <c r="AH67" s="4"/>
    </row>
    <row r="68" ht="12.0" customHeight="1">
      <c r="A68" s="4"/>
      <c r="B68" s="4"/>
      <c r="C68" s="4"/>
      <c r="D68" s="4"/>
      <c r="E68" s="4"/>
      <c r="F68" s="58" t="s">
        <v>129</v>
      </c>
      <c r="I68" s="59"/>
      <c r="J68" s="57">
        <f>SUM(J65:J67)</f>
        <v>1211.00346</v>
      </c>
      <c r="K68" s="4" t="s">
        <v>127</v>
      </c>
      <c r="L68" s="4" t="s">
        <v>128</v>
      </c>
      <c r="M68" s="1" t="s">
        <v>112</v>
      </c>
      <c r="N68" s="4" t="s">
        <v>127</v>
      </c>
      <c r="O68" s="4" t="s">
        <v>128</v>
      </c>
      <c r="P68" s="1" t="s">
        <v>113</v>
      </c>
      <c r="Q68" s="4" t="s">
        <v>114</v>
      </c>
      <c r="R68" s="4" t="s">
        <v>104</v>
      </c>
      <c r="S68" s="4" t="s">
        <v>105</v>
      </c>
      <c r="T68" s="4" t="s">
        <v>107</v>
      </c>
      <c r="U68" s="4" t="s">
        <v>110</v>
      </c>
      <c r="V68" s="1" t="s">
        <v>115</v>
      </c>
      <c r="W68" s="4"/>
      <c r="X68" s="4"/>
      <c r="Y68" s="4"/>
      <c r="Z68" s="4"/>
      <c r="AA68" s="4"/>
      <c r="AB68" s="4"/>
      <c r="AC68" s="4"/>
      <c r="AD68" s="4"/>
      <c r="AE68" s="4"/>
      <c r="AF68" s="4"/>
      <c r="AG68" s="4"/>
      <c r="AH68" s="4"/>
    </row>
    <row r="69" ht="12.0" customHeight="1">
      <c r="A69" s="4"/>
      <c r="B69" s="4"/>
      <c r="C69" s="4"/>
      <c r="D69" s="4"/>
      <c r="E69" s="4"/>
      <c r="F69" s="58" t="s">
        <v>130</v>
      </c>
      <c r="I69" s="59"/>
      <c r="J69" s="57">
        <f>J56+J68</f>
        <v>15211.04346</v>
      </c>
      <c r="K69" s="4"/>
      <c r="L69" s="4"/>
      <c r="M69" s="1"/>
      <c r="N69" s="4"/>
      <c r="O69" s="4"/>
      <c r="P69" s="1"/>
      <c r="Q69" s="4"/>
      <c r="R69" s="4"/>
      <c r="S69" s="4"/>
      <c r="T69" s="4"/>
      <c r="U69" s="4"/>
      <c r="V69" s="1"/>
      <c r="W69" s="4"/>
      <c r="X69" s="4"/>
      <c r="Y69" s="4"/>
      <c r="Z69" s="4"/>
      <c r="AA69" s="4"/>
      <c r="AB69" s="4"/>
      <c r="AC69" s="4"/>
      <c r="AD69" s="4"/>
      <c r="AE69" s="4"/>
      <c r="AF69" s="4"/>
      <c r="AG69" s="4"/>
      <c r="AH69" s="4"/>
    </row>
    <row r="70" ht="12.0" customHeight="1">
      <c r="A70" s="4"/>
      <c r="B70" s="4"/>
      <c r="C70" s="4"/>
      <c r="D70" s="4"/>
      <c r="E70" s="4"/>
      <c r="F70" s="60" t="s">
        <v>131</v>
      </c>
      <c r="I70" s="61"/>
      <c r="J70" s="62">
        <f>J26+J56</f>
        <v>14000.04</v>
      </c>
      <c r="K70" s="4"/>
      <c r="L70" s="4"/>
      <c r="M70" s="1"/>
      <c r="N70" s="4"/>
      <c r="O70" s="4"/>
      <c r="P70" s="1"/>
      <c r="Q70" s="4"/>
      <c r="R70" s="4"/>
      <c r="S70" s="4"/>
      <c r="T70" s="4"/>
      <c r="U70" s="4"/>
      <c r="V70" s="1"/>
      <c r="W70" s="4"/>
      <c r="X70" s="4"/>
      <c r="Y70" s="4"/>
      <c r="Z70" s="4"/>
      <c r="AA70" s="4"/>
      <c r="AB70" s="4"/>
      <c r="AC70" s="4"/>
      <c r="AD70" s="4"/>
      <c r="AE70" s="4"/>
      <c r="AF70" s="4"/>
      <c r="AG70" s="4"/>
      <c r="AH70" s="4"/>
    </row>
    <row r="71" ht="12.0" customHeight="1">
      <c r="A71" s="4"/>
      <c r="B71" s="4"/>
      <c r="C71" s="4"/>
      <c r="D71" s="4"/>
      <c r="E71" s="4"/>
      <c r="F71" s="60" t="s">
        <v>132</v>
      </c>
      <c r="I71" s="61"/>
      <c r="J71" s="62">
        <f>J42+J68</f>
        <v>1211.00346</v>
      </c>
      <c r="K71" s="4"/>
      <c r="L71" s="4"/>
      <c r="M71" s="1"/>
      <c r="N71" s="4"/>
      <c r="O71" s="4"/>
      <c r="P71" s="1"/>
      <c r="Q71" s="4"/>
      <c r="R71" s="4"/>
      <c r="S71" s="4"/>
      <c r="T71" s="4"/>
      <c r="U71" s="4"/>
      <c r="V71" s="1"/>
      <c r="W71" s="4"/>
      <c r="X71" s="4"/>
      <c r="Y71" s="4"/>
      <c r="Z71" s="4"/>
      <c r="AA71" s="4"/>
      <c r="AB71" s="4"/>
      <c r="AC71" s="4"/>
      <c r="AD71" s="4"/>
      <c r="AE71" s="4"/>
      <c r="AF71" s="4"/>
      <c r="AG71" s="4"/>
      <c r="AH71" s="4"/>
    </row>
    <row r="72" ht="12.0" customHeight="1">
      <c r="A72" s="4"/>
      <c r="B72" s="4"/>
      <c r="C72" s="4"/>
      <c r="D72" s="4"/>
      <c r="E72" s="4"/>
      <c r="F72" s="63" t="s">
        <v>133</v>
      </c>
      <c r="I72" s="64"/>
      <c r="J72" s="65">
        <f>SUM(J70:J71)</f>
        <v>15211.04346</v>
      </c>
      <c r="K72" s="4"/>
      <c r="L72" s="4"/>
      <c r="M72" s="1"/>
      <c r="N72" s="4"/>
      <c r="O72" s="4"/>
      <c r="P72" s="1"/>
      <c r="Q72" s="4"/>
      <c r="R72" s="4"/>
      <c r="S72" s="4"/>
      <c r="T72" s="4"/>
      <c r="U72" s="4"/>
      <c r="V72" s="1"/>
      <c r="W72" s="4"/>
      <c r="X72" s="4"/>
      <c r="Y72" s="4"/>
      <c r="Z72" s="4"/>
      <c r="AA72" s="4"/>
      <c r="AB72" s="4"/>
      <c r="AC72" s="4"/>
      <c r="AD72" s="4"/>
      <c r="AE72" s="4"/>
      <c r="AF72" s="4"/>
      <c r="AG72" s="4"/>
      <c r="AH72" s="4"/>
    </row>
    <row r="73" ht="12.0" customHeight="1">
      <c r="A73" s="38" t="s">
        <v>134</v>
      </c>
      <c r="B73" s="4"/>
      <c r="C73" s="66"/>
      <c r="D73" s="66"/>
      <c r="E73" s="66"/>
      <c r="F73" s="66"/>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row>
    <row r="74" ht="12.0" customHeight="1">
      <c r="A74" s="26" t="s">
        <v>135</v>
      </c>
      <c r="B74" s="26" t="s">
        <v>136</v>
      </c>
      <c r="F74" s="26" t="s">
        <v>137</v>
      </c>
      <c r="G74" s="26" t="s">
        <v>138</v>
      </c>
      <c r="H74" s="26" t="s">
        <v>139</v>
      </c>
      <c r="I74" s="26"/>
      <c r="J74" s="26" t="s">
        <v>140</v>
      </c>
      <c r="K74" s="23"/>
      <c r="L74" s="23"/>
      <c r="M74" s="23"/>
      <c r="N74" s="23"/>
      <c r="O74" s="23"/>
      <c r="P74" s="23"/>
      <c r="Q74" s="23"/>
      <c r="R74" s="23"/>
      <c r="S74" s="23"/>
      <c r="T74" s="23"/>
      <c r="U74" s="23"/>
      <c r="V74" s="23"/>
      <c r="W74" s="23"/>
      <c r="X74" s="23"/>
      <c r="Y74" s="23"/>
      <c r="Z74" s="23"/>
      <c r="AA74" s="23"/>
      <c r="AB74" s="23"/>
      <c r="AC74" s="23"/>
      <c r="AD74" s="23"/>
      <c r="AE74" s="23"/>
      <c r="AF74" s="23"/>
      <c r="AG74" s="23"/>
      <c r="AH74" s="23"/>
    </row>
    <row r="75" ht="25.5" hidden="1" customHeight="1">
      <c r="A75" s="26"/>
      <c r="B75" s="26"/>
      <c r="C75" s="23"/>
      <c r="D75" s="23"/>
      <c r="E75" s="23"/>
      <c r="F75" s="26"/>
      <c r="G75" s="26"/>
      <c r="H75" s="26"/>
      <c r="I75" s="26"/>
      <c r="J75" s="26"/>
      <c r="K75" s="23"/>
      <c r="L75" s="23"/>
      <c r="M75" s="23"/>
      <c r="N75" s="23"/>
      <c r="O75" s="23"/>
      <c r="P75" s="23"/>
      <c r="Q75" s="23"/>
      <c r="R75" s="23"/>
      <c r="S75" s="23"/>
      <c r="T75" s="23"/>
      <c r="U75" s="23"/>
      <c r="V75" s="23"/>
      <c r="W75" s="23"/>
      <c r="X75" s="23"/>
      <c r="Y75" s="23"/>
      <c r="Z75" s="23"/>
      <c r="AA75" s="23"/>
      <c r="AB75" s="23"/>
      <c r="AC75" s="23"/>
      <c r="AD75" s="23"/>
      <c r="AE75" s="23"/>
      <c r="AF75" s="23"/>
      <c r="AG75" s="23"/>
      <c r="AH75" s="23"/>
    </row>
    <row r="76" ht="12.0" hidden="1" customHeight="1">
      <c r="A76" s="4" t="s">
        <v>141</v>
      </c>
      <c r="B76" s="4"/>
      <c r="C76" s="4"/>
      <c r="D76" s="4"/>
      <c r="E76" s="4"/>
      <c r="F76" s="4" t="s">
        <v>142</v>
      </c>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row>
    <row r="77" ht="12.0" hidden="1" customHeight="1">
      <c r="A77" s="4" t="s">
        <v>143</v>
      </c>
      <c r="B77" s="4"/>
      <c r="C77" s="4"/>
      <c r="D77" s="4"/>
      <c r="E77" s="4"/>
      <c r="F77" s="4" t="s">
        <v>144</v>
      </c>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row>
    <row r="78" ht="12.0" hidden="1" customHeight="1">
      <c r="A78" s="4" t="s">
        <v>145</v>
      </c>
      <c r="B78" s="4"/>
      <c r="C78" s="4"/>
      <c r="D78" s="4"/>
      <c r="E78" s="4"/>
      <c r="F78" s="4" t="s">
        <v>146</v>
      </c>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row>
    <row r="79" ht="12.0" customHeight="1">
      <c r="A79" s="67"/>
      <c r="B79" s="29"/>
      <c r="C79" s="30"/>
      <c r="D79" s="30"/>
      <c r="E79" s="30"/>
      <c r="F79" s="67"/>
      <c r="G79" s="22"/>
      <c r="H79" s="22"/>
      <c r="I79" s="22"/>
      <c r="J79" s="44">
        <v>0.0</v>
      </c>
      <c r="K79" s="4"/>
      <c r="L79" s="4"/>
      <c r="M79" s="4"/>
      <c r="N79" s="4"/>
      <c r="O79" s="4"/>
      <c r="P79" s="4"/>
      <c r="Q79" s="4"/>
      <c r="R79" s="4"/>
      <c r="S79" s="4"/>
      <c r="T79" s="4"/>
      <c r="U79" s="4"/>
      <c r="V79" s="4"/>
      <c r="W79" s="4"/>
      <c r="X79" s="4"/>
      <c r="Y79" s="4"/>
      <c r="Z79" s="4"/>
      <c r="AA79" s="4"/>
      <c r="AB79" s="4"/>
      <c r="AC79" s="4"/>
      <c r="AD79" s="4"/>
      <c r="AE79" s="4"/>
      <c r="AF79" s="4"/>
      <c r="AG79" s="4"/>
      <c r="AH79" s="4"/>
    </row>
    <row r="80" ht="12.0" customHeight="1">
      <c r="A80" s="67"/>
      <c r="B80" s="29"/>
      <c r="C80" s="30"/>
      <c r="D80" s="30"/>
      <c r="E80" s="30"/>
      <c r="F80" s="67"/>
      <c r="G80" s="22"/>
      <c r="H80" s="22"/>
      <c r="I80" s="22"/>
      <c r="J80" s="44">
        <v>0.0</v>
      </c>
      <c r="K80" s="4"/>
      <c r="L80" s="4"/>
      <c r="M80" s="4"/>
      <c r="N80" s="4"/>
      <c r="O80" s="4"/>
      <c r="P80" s="4"/>
      <c r="Q80" s="4"/>
      <c r="R80" s="4"/>
      <c r="S80" s="4"/>
      <c r="T80" s="4"/>
      <c r="U80" s="4"/>
      <c r="V80" s="4"/>
      <c r="W80" s="4"/>
      <c r="X80" s="4"/>
      <c r="Y80" s="4"/>
      <c r="Z80" s="4"/>
      <c r="AA80" s="4"/>
      <c r="AB80" s="4"/>
      <c r="AC80" s="4"/>
      <c r="AD80" s="4"/>
      <c r="AE80" s="4"/>
      <c r="AF80" s="4"/>
      <c r="AG80" s="4"/>
      <c r="AH80" s="4"/>
    </row>
    <row r="81" ht="12.0" hidden="1" customHeight="1">
      <c r="A81" s="67"/>
      <c r="B81" s="29"/>
      <c r="C81" s="30"/>
      <c r="D81" s="30"/>
      <c r="E81" s="30"/>
      <c r="F81" s="67"/>
      <c r="G81" s="22"/>
      <c r="H81" s="22"/>
      <c r="I81" s="22"/>
      <c r="J81" s="44">
        <v>0.0</v>
      </c>
      <c r="K81" s="4"/>
      <c r="L81" s="4"/>
      <c r="M81" s="4"/>
      <c r="N81" s="4"/>
      <c r="O81" s="4"/>
      <c r="P81" s="4"/>
      <c r="Q81" s="4"/>
      <c r="R81" s="4"/>
      <c r="S81" s="4"/>
      <c r="T81" s="4"/>
      <c r="U81" s="4"/>
      <c r="V81" s="4"/>
      <c r="W81" s="4"/>
      <c r="X81" s="4"/>
      <c r="Y81" s="4"/>
      <c r="Z81" s="4"/>
      <c r="AA81" s="4"/>
      <c r="AB81" s="4"/>
      <c r="AC81" s="4"/>
      <c r="AD81" s="4"/>
      <c r="AE81" s="4"/>
      <c r="AF81" s="4"/>
      <c r="AG81" s="4"/>
      <c r="AH81" s="4"/>
    </row>
    <row r="82" ht="12.0" customHeight="1">
      <c r="A82" s="4"/>
      <c r="B82" s="4"/>
      <c r="C82" s="4"/>
      <c r="D82" s="4"/>
      <c r="E82" s="4"/>
      <c r="F82" s="4"/>
      <c r="G82" s="68" t="s">
        <v>147</v>
      </c>
      <c r="I82" s="68"/>
      <c r="J82" s="69">
        <f>SUM(J79:J81)</f>
        <v>0</v>
      </c>
      <c r="K82" s="4"/>
      <c r="L82" s="4"/>
      <c r="M82" s="4"/>
      <c r="N82" s="4"/>
      <c r="O82" s="4"/>
      <c r="P82" s="4"/>
      <c r="Q82" s="4"/>
      <c r="R82" s="4"/>
      <c r="S82" s="4"/>
      <c r="T82" s="4"/>
      <c r="U82" s="4"/>
      <c r="V82" s="4"/>
      <c r="W82" s="4"/>
      <c r="X82" s="4"/>
      <c r="Y82" s="4"/>
      <c r="Z82" s="4"/>
      <c r="AA82" s="4"/>
      <c r="AB82" s="4"/>
      <c r="AC82" s="4"/>
      <c r="AD82" s="4"/>
      <c r="AE82" s="4"/>
      <c r="AF82" s="4"/>
      <c r="AG82" s="4"/>
      <c r="AH82" s="4"/>
    </row>
    <row r="83" ht="12.0" customHeight="1">
      <c r="A83" s="38" t="s">
        <v>148</v>
      </c>
      <c r="B83" s="4"/>
      <c r="C83" s="4"/>
      <c r="D83" s="4"/>
      <c r="E83" s="4" t="s">
        <v>149</v>
      </c>
      <c r="K83" s="4"/>
      <c r="L83" s="4"/>
      <c r="M83" s="4"/>
      <c r="N83" s="4"/>
      <c r="O83" s="4"/>
      <c r="P83" s="4"/>
      <c r="Q83" s="4"/>
      <c r="R83" s="4"/>
      <c r="S83" s="4"/>
      <c r="T83" s="4"/>
      <c r="U83" s="4"/>
      <c r="V83" s="4"/>
      <c r="W83" s="4"/>
      <c r="X83" s="4"/>
      <c r="Y83" s="4"/>
      <c r="Z83" s="4"/>
      <c r="AA83" s="4"/>
      <c r="AB83" s="4"/>
      <c r="AC83" s="4"/>
      <c r="AD83" s="4"/>
      <c r="AE83" s="4"/>
      <c r="AF83" s="4"/>
      <c r="AG83" s="4"/>
      <c r="AH83" s="4"/>
    </row>
    <row r="84" ht="12.0" customHeight="1">
      <c r="A84" s="1" t="s">
        <v>150</v>
      </c>
      <c r="C84" s="1" t="s">
        <v>136</v>
      </c>
      <c r="G84" s="1" t="s">
        <v>151</v>
      </c>
      <c r="H84" s="1" t="s">
        <v>152</v>
      </c>
      <c r="I84" s="1"/>
      <c r="J84" s="1" t="s">
        <v>140</v>
      </c>
      <c r="K84" s="4"/>
      <c r="L84" s="4"/>
      <c r="M84" s="4"/>
      <c r="N84" s="4"/>
      <c r="O84" s="4"/>
      <c r="P84" s="4"/>
      <c r="Q84" s="4"/>
      <c r="R84" s="4"/>
      <c r="S84" s="4"/>
      <c r="T84" s="4"/>
      <c r="U84" s="4"/>
      <c r="V84" s="4"/>
      <c r="W84" s="4"/>
      <c r="X84" s="4"/>
      <c r="Y84" s="4"/>
      <c r="Z84" s="4"/>
      <c r="AA84" s="4"/>
      <c r="AB84" s="4"/>
      <c r="AC84" s="4"/>
      <c r="AD84" s="4"/>
      <c r="AE84" s="4"/>
      <c r="AF84" s="4"/>
      <c r="AG84" s="4"/>
      <c r="AH84" s="4"/>
    </row>
    <row r="85" ht="12.0" customHeight="1">
      <c r="A85" s="31"/>
      <c r="B85" s="30"/>
      <c r="C85" s="31"/>
      <c r="D85" s="30"/>
      <c r="E85" s="30"/>
      <c r="F85" s="30"/>
      <c r="G85" s="44">
        <v>0.0</v>
      </c>
      <c r="H85" s="42">
        <v>0.0</v>
      </c>
      <c r="I85" s="22"/>
      <c r="J85" s="45">
        <f t="shared" ref="J85:J86" si="31">G85*H85</f>
        <v>0</v>
      </c>
      <c r="K85" s="4"/>
      <c r="L85" s="4"/>
      <c r="M85" s="4"/>
      <c r="N85" s="4"/>
      <c r="O85" s="4"/>
      <c r="P85" s="4"/>
      <c r="Q85" s="4"/>
      <c r="R85" s="4"/>
      <c r="S85" s="4"/>
      <c r="T85" s="4"/>
      <c r="U85" s="4"/>
      <c r="V85" s="4"/>
      <c r="W85" s="4"/>
      <c r="X85" s="4"/>
      <c r="Y85" s="4"/>
      <c r="Z85" s="4"/>
      <c r="AA85" s="4"/>
      <c r="AB85" s="4"/>
      <c r="AC85" s="4"/>
      <c r="AD85" s="4"/>
      <c r="AE85" s="4"/>
      <c r="AF85" s="4"/>
      <c r="AG85" s="4"/>
      <c r="AH85" s="4"/>
    </row>
    <row r="86" ht="12.0" hidden="1" customHeight="1">
      <c r="A86" s="31"/>
      <c r="B86" s="30"/>
      <c r="C86" s="31"/>
      <c r="D86" s="30"/>
      <c r="E86" s="30"/>
      <c r="F86" s="30"/>
      <c r="G86" s="44">
        <v>0.0</v>
      </c>
      <c r="H86" s="42">
        <v>0.0</v>
      </c>
      <c r="I86" s="22"/>
      <c r="J86" s="45">
        <f t="shared" si="31"/>
        <v>0</v>
      </c>
      <c r="K86" s="4"/>
      <c r="L86" s="4"/>
      <c r="M86" s="4"/>
      <c r="N86" s="4"/>
      <c r="O86" s="4"/>
      <c r="P86" s="4"/>
      <c r="Q86" s="4"/>
      <c r="R86" s="4"/>
      <c r="S86" s="4"/>
      <c r="T86" s="4"/>
      <c r="U86" s="4"/>
      <c r="V86" s="4"/>
      <c r="W86" s="4"/>
      <c r="X86" s="4"/>
      <c r="Y86" s="4"/>
      <c r="Z86" s="4"/>
      <c r="AA86" s="4"/>
      <c r="AB86" s="4"/>
      <c r="AC86" s="4"/>
      <c r="AD86" s="4"/>
      <c r="AE86" s="4"/>
      <c r="AF86" s="4"/>
      <c r="AG86" s="4"/>
      <c r="AH86" s="4"/>
    </row>
    <row r="87" ht="12.0" customHeight="1">
      <c r="A87" s="4"/>
      <c r="B87" s="4"/>
      <c r="C87" s="4"/>
      <c r="D87" s="4"/>
      <c r="E87" s="4"/>
      <c r="F87" s="4"/>
      <c r="G87" s="68" t="s">
        <v>153</v>
      </c>
      <c r="I87" s="68"/>
      <c r="J87" s="69">
        <f>SUM(J85:J86)</f>
        <v>0</v>
      </c>
      <c r="K87" s="4"/>
      <c r="L87" s="4"/>
      <c r="M87" s="4"/>
      <c r="N87" s="4"/>
      <c r="O87" s="4"/>
      <c r="P87" s="4"/>
      <c r="Q87" s="4"/>
      <c r="R87" s="4"/>
      <c r="S87" s="4"/>
      <c r="T87" s="4"/>
      <c r="U87" s="4"/>
      <c r="V87" s="4"/>
      <c r="W87" s="4"/>
      <c r="X87" s="4"/>
      <c r="Y87" s="4"/>
      <c r="Z87" s="4"/>
      <c r="AA87" s="4"/>
      <c r="AB87" s="4"/>
      <c r="AC87" s="4"/>
      <c r="AD87" s="4"/>
      <c r="AE87" s="4"/>
      <c r="AF87" s="4"/>
      <c r="AG87" s="4"/>
      <c r="AH87" s="4"/>
    </row>
    <row r="88" ht="12.0" customHeight="1">
      <c r="A88" s="38" t="s">
        <v>154</v>
      </c>
      <c r="B88" s="4" t="s">
        <v>155</v>
      </c>
      <c r="K88" s="4"/>
      <c r="L88" s="4"/>
      <c r="M88" s="4"/>
      <c r="N88" s="4"/>
      <c r="O88" s="4"/>
      <c r="P88" s="4"/>
      <c r="Q88" s="4"/>
      <c r="R88" s="4"/>
      <c r="S88" s="4"/>
      <c r="T88" s="4"/>
      <c r="U88" s="4"/>
      <c r="V88" s="4"/>
      <c r="W88" s="4"/>
      <c r="X88" s="4"/>
      <c r="Y88" s="4"/>
      <c r="Z88" s="4"/>
      <c r="AA88" s="4"/>
      <c r="AB88" s="4"/>
      <c r="AC88" s="4"/>
      <c r="AD88" s="4"/>
      <c r="AE88" s="4"/>
      <c r="AF88" s="4"/>
      <c r="AG88" s="4"/>
      <c r="AH88" s="4"/>
    </row>
    <row r="89" ht="12.0" customHeight="1">
      <c r="A89" s="1" t="s">
        <v>150</v>
      </c>
      <c r="C89" s="1" t="s">
        <v>136</v>
      </c>
      <c r="G89" s="1" t="s">
        <v>151</v>
      </c>
      <c r="H89" s="1" t="s">
        <v>152</v>
      </c>
      <c r="I89" s="1"/>
      <c r="J89" s="1" t="s">
        <v>140</v>
      </c>
      <c r="K89" s="4"/>
      <c r="L89" s="4"/>
      <c r="M89" s="4"/>
      <c r="N89" s="4"/>
      <c r="O89" s="4"/>
      <c r="P89" s="4"/>
      <c r="Q89" s="4"/>
      <c r="R89" s="4"/>
      <c r="S89" s="4"/>
      <c r="T89" s="4"/>
      <c r="U89" s="4"/>
      <c r="V89" s="4"/>
      <c r="W89" s="4"/>
      <c r="X89" s="4"/>
      <c r="Y89" s="4"/>
      <c r="Z89" s="4"/>
      <c r="AA89" s="4"/>
      <c r="AB89" s="4"/>
      <c r="AC89" s="4"/>
      <c r="AD89" s="4"/>
      <c r="AE89" s="4"/>
      <c r="AF89" s="4"/>
      <c r="AG89" s="4"/>
      <c r="AH89" s="4"/>
    </row>
    <row r="90" ht="12.0" customHeight="1">
      <c r="A90" s="29"/>
      <c r="B90" s="30"/>
      <c r="C90" s="29"/>
      <c r="D90" s="30"/>
      <c r="E90" s="30"/>
      <c r="F90" s="30"/>
      <c r="G90" s="44">
        <v>0.0</v>
      </c>
      <c r="H90" s="42">
        <v>0.0</v>
      </c>
      <c r="I90" s="22"/>
      <c r="J90" s="45">
        <f t="shared" ref="J90:J91" si="32">G90*H90</f>
        <v>0</v>
      </c>
      <c r="K90" s="4"/>
      <c r="L90" s="4"/>
      <c r="M90" s="4"/>
      <c r="N90" s="4"/>
      <c r="O90" s="4"/>
      <c r="P90" s="4"/>
      <c r="Q90" s="4"/>
      <c r="R90" s="4"/>
      <c r="S90" s="4"/>
      <c r="T90" s="4"/>
      <c r="U90" s="4"/>
      <c r="V90" s="4"/>
      <c r="W90" s="4"/>
      <c r="X90" s="4"/>
      <c r="Y90" s="4"/>
      <c r="Z90" s="4"/>
      <c r="AA90" s="4"/>
      <c r="AB90" s="4"/>
      <c r="AC90" s="4"/>
      <c r="AD90" s="4"/>
      <c r="AE90" s="4"/>
      <c r="AF90" s="4"/>
      <c r="AG90" s="4"/>
      <c r="AH90" s="4"/>
    </row>
    <row r="91" ht="12.0" hidden="1" customHeight="1">
      <c r="A91" s="29"/>
      <c r="B91" s="30"/>
      <c r="C91" s="29"/>
      <c r="D91" s="30"/>
      <c r="E91" s="30"/>
      <c r="F91" s="30"/>
      <c r="G91" s="44">
        <v>0.0</v>
      </c>
      <c r="H91" s="42">
        <v>0.0</v>
      </c>
      <c r="I91" s="22"/>
      <c r="J91" s="45">
        <f t="shared" si="32"/>
        <v>0</v>
      </c>
      <c r="K91" s="4"/>
      <c r="L91" s="4"/>
      <c r="M91" s="4"/>
      <c r="N91" s="4"/>
      <c r="O91" s="4"/>
      <c r="P91" s="4"/>
      <c r="Q91" s="4"/>
      <c r="R91" s="4"/>
      <c r="S91" s="4"/>
      <c r="T91" s="4"/>
      <c r="U91" s="4"/>
      <c r="V91" s="4"/>
      <c r="W91" s="4"/>
      <c r="X91" s="4"/>
      <c r="Y91" s="4"/>
      <c r="Z91" s="4"/>
      <c r="AA91" s="4"/>
      <c r="AB91" s="4"/>
      <c r="AC91" s="4"/>
      <c r="AD91" s="4"/>
      <c r="AE91" s="4"/>
      <c r="AF91" s="4"/>
      <c r="AG91" s="4"/>
      <c r="AH91" s="4"/>
    </row>
    <row r="92" ht="12.0" customHeight="1">
      <c r="A92" s="4"/>
      <c r="B92" s="4"/>
      <c r="C92" s="4"/>
      <c r="D92" s="4"/>
      <c r="E92" s="4"/>
      <c r="F92" s="4"/>
      <c r="G92" s="68" t="s">
        <v>156</v>
      </c>
      <c r="I92" s="68"/>
      <c r="J92" s="69">
        <f>SUM(J90:J91)</f>
        <v>0</v>
      </c>
      <c r="K92" s="4"/>
      <c r="L92" s="4"/>
      <c r="M92" s="4"/>
      <c r="N92" s="4"/>
      <c r="O92" s="4"/>
      <c r="P92" s="4"/>
      <c r="Q92" s="4"/>
      <c r="R92" s="4"/>
      <c r="S92" s="4"/>
      <c r="T92" s="4"/>
      <c r="U92" s="4"/>
      <c r="V92" s="4"/>
      <c r="W92" s="4"/>
      <c r="X92" s="4"/>
      <c r="Y92" s="4"/>
      <c r="Z92" s="4"/>
      <c r="AA92" s="4"/>
      <c r="AB92" s="4"/>
      <c r="AC92" s="4"/>
      <c r="AD92" s="4"/>
      <c r="AE92" s="4"/>
      <c r="AF92" s="4"/>
      <c r="AG92" s="4"/>
      <c r="AH92" s="4"/>
    </row>
    <row r="93" ht="12.0" customHeight="1">
      <c r="A93" s="38" t="s">
        <v>157</v>
      </c>
      <c r="D93" s="4" t="s">
        <v>158</v>
      </c>
      <c r="K93" s="4"/>
      <c r="L93" s="4"/>
      <c r="M93" s="4"/>
      <c r="N93" s="4"/>
      <c r="O93" s="4"/>
      <c r="P93" s="4"/>
      <c r="Q93" s="4"/>
      <c r="R93" s="4"/>
      <c r="S93" s="4"/>
      <c r="T93" s="4"/>
      <c r="U93" s="4"/>
      <c r="V93" s="4"/>
      <c r="W93" s="4"/>
      <c r="X93" s="4"/>
      <c r="Y93" s="4"/>
      <c r="Z93" s="4"/>
      <c r="AA93" s="4"/>
      <c r="AB93" s="4"/>
      <c r="AC93" s="4"/>
      <c r="AD93" s="4"/>
      <c r="AE93" s="4"/>
      <c r="AF93" s="4"/>
      <c r="AG93" s="4"/>
      <c r="AH93" s="4"/>
    </row>
    <row r="94" ht="12.0" customHeight="1">
      <c r="A94" s="1" t="s">
        <v>150</v>
      </c>
      <c r="C94" s="1" t="s">
        <v>136</v>
      </c>
      <c r="G94" s="1" t="s">
        <v>151</v>
      </c>
      <c r="H94" s="1" t="s">
        <v>152</v>
      </c>
      <c r="I94" s="1"/>
      <c r="J94" s="1" t="s">
        <v>140</v>
      </c>
      <c r="K94" s="4"/>
      <c r="L94" s="4"/>
      <c r="M94" s="4"/>
      <c r="N94" s="4"/>
      <c r="O94" s="4"/>
      <c r="P94" s="4"/>
      <c r="Q94" s="4"/>
      <c r="R94" s="4"/>
      <c r="S94" s="4"/>
      <c r="T94" s="4"/>
      <c r="U94" s="4"/>
      <c r="V94" s="4"/>
      <c r="W94" s="4"/>
      <c r="X94" s="4"/>
      <c r="Y94" s="4"/>
      <c r="Z94" s="4"/>
      <c r="AA94" s="4"/>
      <c r="AB94" s="4"/>
      <c r="AC94" s="4"/>
      <c r="AD94" s="4"/>
      <c r="AE94" s="4"/>
      <c r="AF94" s="4"/>
      <c r="AG94" s="4"/>
      <c r="AH94" s="4"/>
    </row>
    <row r="95" ht="12.0" customHeight="1">
      <c r="A95" s="29"/>
      <c r="B95" s="30"/>
      <c r="C95" s="29"/>
      <c r="D95" s="30"/>
      <c r="E95" s="30"/>
      <c r="F95" s="30"/>
      <c r="G95" s="44">
        <v>0.0</v>
      </c>
      <c r="H95" s="42">
        <v>0.0</v>
      </c>
      <c r="I95" s="22"/>
      <c r="J95" s="45">
        <f t="shared" ref="J95:J96" si="33">G95*H95</f>
        <v>0</v>
      </c>
      <c r="K95" s="4"/>
      <c r="L95" s="4"/>
      <c r="M95" s="4"/>
      <c r="N95" s="4"/>
      <c r="O95" s="4"/>
      <c r="P95" s="4"/>
      <c r="Q95" s="4"/>
      <c r="R95" s="4"/>
      <c r="S95" s="4"/>
      <c r="T95" s="4"/>
      <c r="U95" s="4"/>
      <c r="V95" s="4"/>
      <c r="W95" s="4"/>
      <c r="X95" s="4"/>
      <c r="Y95" s="4"/>
      <c r="Z95" s="4"/>
      <c r="AA95" s="4"/>
      <c r="AB95" s="4"/>
      <c r="AC95" s="4"/>
      <c r="AD95" s="4"/>
      <c r="AE95" s="4"/>
      <c r="AF95" s="4"/>
      <c r="AG95" s="4"/>
      <c r="AH95" s="4"/>
    </row>
    <row r="96" ht="12.0" hidden="1" customHeight="1">
      <c r="A96" s="29"/>
      <c r="B96" s="30"/>
      <c r="C96" s="29"/>
      <c r="D96" s="30"/>
      <c r="E96" s="30"/>
      <c r="F96" s="30"/>
      <c r="G96" s="44">
        <v>0.0</v>
      </c>
      <c r="H96" s="42">
        <v>0.0</v>
      </c>
      <c r="I96" s="22"/>
      <c r="J96" s="45">
        <f t="shared" si="33"/>
        <v>0</v>
      </c>
      <c r="K96" s="4"/>
      <c r="L96" s="4"/>
      <c r="M96" s="4"/>
      <c r="N96" s="4"/>
      <c r="O96" s="4"/>
      <c r="P96" s="4"/>
      <c r="Q96" s="4"/>
      <c r="R96" s="4"/>
      <c r="S96" s="4"/>
      <c r="T96" s="4"/>
      <c r="U96" s="4"/>
      <c r="V96" s="4"/>
      <c r="W96" s="4"/>
      <c r="X96" s="4"/>
      <c r="Y96" s="4"/>
      <c r="Z96" s="4"/>
      <c r="AA96" s="4"/>
      <c r="AB96" s="4"/>
      <c r="AC96" s="4"/>
      <c r="AD96" s="4"/>
      <c r="AE96" s="4"/>
      <c r="AF96" s="4"/>
      <c r="AG96" s="4"/>
      <c r="AH96" s="4"/>
    </row>
    <row r="97" ht="12.0" customHeight="1">
      <c r="A97" s="4"/>
      <c r="B97" s="4"/>
      <c r="C97" s="4"/>
      <c r="D97" s="4"/>
      <c r="E97" s="4"/>
      <c r="F97" s="68" t="s">
        <v>159</v>
      </c>
      <c r="J97" s="69">
        <f>SUM(J95:J96)</f>
        <v>0</v>
      </c>
      <c r="K97" s="23" t="s">
        <v>160</v>
      </c>
      <c r="M97" s="4"/>
      <c r="N97" s="4"/>
      <c r="O97" s="4"/>
      <c r="P97" s="4"/>
      <c r="Q97" s="4"/>
      <c r="R97" s="4"/>
      <c r="S97" s="4"/>
      <c r="T97" s="4"/>
      <c r="U97" s="4"/>
      <c r="V97" s="4"/>
      <c r="W97" s="4"/>
      <c r="X97" s="4"/>
      <c r="Y97" s="4"/>
      <c r="Z97" s="4"/>
      <c r="AA97" s="4"/>
      <c r="AB97" s="4"/>
      <c r="AC97" s="4"/>
      <c r="AD97" s="4"/>
      <c r="AE97" s="4"/>
      <c r="AF97" s="4"/>
      <c r="AG97" s="4"/>
      <c r="AH97" s="4"/>
    </row>
    <row r="98" ht="12.0" customHeight="1">
      <c r="A98" s="38" t="s">
        <v>161</v>
      </c>
      <c r="B98" s="4"/>
      <c r="C98" s="4" t="s">
        <v>162</v>
      </c>
      <c r="M98" s="4"/>
      <c r="N98" s="4"/>
      <c r="O98" s="4"/>
      <c r="P98" s="4"/>
      <c r="Q98" s="4"/>
      <c r="R98" s="4"/>
      <c r="S98" s="4"/>
      <c r="T98" s="4"/>
      <c r="U98" s="4"/>
      <c r="V98" s="4"/>
      <c r="W98" s="4"/>
      <c r="X98" s="4"/>
      <c r="Y98" s="4"/>
      <c r="Z98" s="4"/>
      <c r="AA98" s="4"/>
      <c r="AB98" s="4"/>
      <c r="AC98" s="4"/>
      <c r="AD98" s="4"/>
      <c r="AE98" s="4"/>
      <c r="AF98" s="4"/>
      <c r="AG98" s="4"/>
      <c r="AH98" s="4"/>
    </row>
    <row r="99" ht="12.0" customHeight="1">
      <c r="A99" s="1" t="s">
        <v>150</v>
      </c>
      <c r="C99" s="1" t="s">
        <v>136</v>
      </c>
      <c r="G99" s="1"/>
      <c r="H99" s="1"/>
      <c r="I99" s="1"/>
      <c r="J99" s="1" t="s">
        <v>151</v>
      </c>
      <c r="M99" s="4"/>
      <c r="N99" s="4"/>
      <c r="O99" s="4" t="s">
        <v>55</v>
      </c>
      <c r="P99" s="4"/>
      <c r="Q99" s="4"/>
      <c r="R99" s="4"/>
      <c r="S99" s="4"/>
      <c r="T99" s="4"/>
      <c r="U99" s="4"/>
      <c r="V99" s="4"/>
      <c r="W99" s="4"/>
      <c r="X99" s="4"/>
      <c r="Y99" s="4"/>
      <c r="Z99" s="4"/>
      <c r="AA99" s="4"/>
      <c r="AB99" s="4"/>
      <c r="AC99" s="4"/>
      <c r="AD99" s="4"/>
      <c r="AE99" s="4"/>
      <c r="AF99" s="4"/>
      <c r="AG99" s="4"/>
      <c r="AH99" s="4"/>
    </row>
    <row r="100" ht="12.0" customHeight="1">
      <c r="A100" s="29">
        <v>0.0</v>
      </c>
      <c r="B100" s="30"/>
      <c r="C100" s="29"/>
      <c r="D100" s="30"/>
      <c r="E100" s="30"/>
      <c r="F100" s="30"/>
      <c r="G100" s="30"/>
      <c r="H100" s="30"/>
      <c r="I100" s="23"/>
      <c r="J100" s="44">
        <v>0.0</v>
      </c>
      <c r="K100" s="7">
        <f t="shared" ref="K100:K101" si="34">IF(J100&gt;25000,25000,J100)</f>
        <v>0</v>
      </c>
      <c r="L100" s="4">
        <v>1.0</v>
      </c>
      <c r="M100" s="7">
        <v>0.0</v>
      </c>
      <c r="N100" s="7">
        <f t="shared" ref="N100:N101" si="35">SUM(M100,J100)</f>
        <v>0</v>
      </c>
      <c r="O100" s="7">
        <f t="shared" ref="O100:O101" si="36">J100</f>
        <v>0</v>
      </c>
      <c r="P100" s="4"/>
      <c r="Q100" s="4"/>
      <c r="R100" s="4"/>
      <c r="S100" s="4"/>
      <c r="T100" s="4"/>
      <c r="U100" s="4"/>
      <c r="V100" s="4"/>
      <c r="W100" s="4"/>
      <c r="X100" s="4"/>
      <c r="Y100" s="4"/>
      <c r="Z100" s="4"/>
      <c r="AA100" s="4"/>
      <c r="AB100" s="4"/>
      <c r="AC100" s="4"/>
      <c r="AD100" s="4"/>
      <c r="AE100" s="4"/>
      <c r="AF100" s="4"/>
      <c r="AG100" s="4"/>
      <c r="AH100" s="4"/>
    </row>
    <row r="101" ht="12.0" hidden="1" customHeight="1">
      <c r="A101" s="29"/>
      <c r="B101" s="30"/>
      <c r="C101" s="29"/>
      <c r="D101" s="30"/>
      <c r="E101" s="30"/>
      <c r="F101" s="30"/>
      <c r="G101" s="30"/>
      <c r="H101" s="30"/>
      <c r="I101" s="23"/>
      <c r="J101" s="44">
        <v>0.0</v>
      </c>
      <c r="K101" s="7">
        <f t="shared" si="34"/>
        <v>0</v>
      </c>
      <c r="L101" s="4">
        <v>1.0</v>
      </c>
      <c r="M101" s="7">
        <v>0.0</v>
      </c>
      <c r="N101" s="7">
        <f t="shared" si="35"/>
        <v>0</v>
      </c>
      <c r="O101" s="7">
        <f t="shared" si="36"/>
        <v>0</v>
      </c>
      <c r="P101" s="4"/>
      <c r="Q101" s="4"/>
      <c r="R101" s="4"/>
      <c r="S101" s="4"/>
      <c r="T101" s="4"/>
      <c r="U101" s="4"/>
      <c r="V101" s="4"/>
      <c r="W101" s="4"/>
      <c r="X101" s="4"/>
      <c r="Y101" s="4"/>
      <c r="Z101" s="4"/>
      <c r="AA101" s="4"/>
      <c r="AB101" s="4"/>
      <c r="AC101" s="4"/>
      <c r="AD101" s="4"/>
      <c r="AE101" s="4"/>
      <c r="AF101" s="4"/>
      <c r="AG101" s="4"/>
      <c r="AH101" s="4"/>
    </row>
    <row r="102" ht="12.0" customHeight="1">
      <c r="A102" s="4"/>
      <c r="B102" s="4"/>
      <c r="C102" s="4"/>
      <c r="D102" s="4"/>
      <c r="E102" s="4"/>
      <c r="F102" s="68" t="s">
        <v>163</v>
      </c>
      <c r="I102" s="4"/>
      <c r="J102" s="69">
        <f t="shared" ref="J102:K102" si="37">SUM(J100:J101)</f>
        <v>0</v>
      </c>
      <c r="K102" s="70">
        <f t="shared" si="37"/>
        <v>0</v>
      </c>
      <c r="L102" s="23" t="s">
        <v>164</v>
      </c>
      <c r="M102" s="4" t="s">
        <v>165</v>
      </c>
      <c r="N102" s="4" t="s">
        <v>166</v>
      </c>
      <c r="O102" s="4"/>
      <c r="P102" s="4"/>
      <c r="Q102" s="4"/>
      <c r="R102" s="4"/>
      <c r="S102" s="4"/>
      <c r="T102" s="4"/>
      <c r="U102" s="4"/>
      <c r="V102" s="4"/>
      <c r="W102" s="4"/>
      <c r="X102" s="4"/>
      <c r="Y102" s="4"/>
      <c r="Z102" s="4"/>
      <c r="AA102" s="4"/>
      <c r="AB102" s="4"/>
      <c r="AC102" s="4"/>
      <c r="AD102" s="4"/>
      <c r="AE102" s="4"/>
      <c r="AF102" s="4"/>
      <c r="AG102" s="4"/>
      <c r="AH102" s="4"/>
    </row>
    <row r="103" ht="12.0" customHeight="1">
      <c r="A103" s="38" t="s">
        <v>167</v>
      </c>
      <c r="B103" s="4"/>
      <c r="C103" s="4"/>
      <c r="D103" s="4"/>
      <c r="E103" s="4"/>
      <c r="F103" s="4"/>
      <c r="G103" s="71"/>
      <c r="H103" s="71"/>
      <c r="I103" s="71"/>
      <c r="J103" s="72"/>
      <c r="K103" s="4"/>
      <c r="L103" s="4"/>
      <c r="M103" s="4"/>
      <c r="N103" s="4"/>
      <c r="O103" s="4"/>
      <c r="P103" s="4"/>
      <c r="Q103" s="4"/>
      <c r="R103" s="4"/>
      <c r="S103" s="4"/>
      <c r="T103" s="4"/>
      <c r="U103" s="4"/>
      <c r="V103" s="4"/>
      <c r="W103" s="4"/>
      <c r="X103" s="4"/>
      <c r="Y103" s="4"/>
      <c r="Z103" s="4"/>
      <c r="AA103" s="4"/>
      <c r="AB103" s="4"/>
      <c r="AC103" s="4"/>
      <c r="AD103" s="4"/>
      <c r="AE103" s="4"/>
      <c r="AF103" s="4"/>
      <c r="AG103" s="4"/>
      <c r="AH103" s="4"/>
    </row>
    <row r="104" ht="12.0" customHeight="1">
      <c r="A104" s="1" t="s">
        <v>150</v>
      </c>
      <c r="C104" s="1" t="s">
        <v>136</v>
      </c>
      <c r="G104" s="1" t="s">
        <v>151</v>
      </c>
      <c r="H104" s="1" t="s">
        <v>152</v>
      </c>
      <c r="I104" s="1"/>
      <c r="J104" s="1" t="s">
        <v>140</v>
      </c>
      <c r="K104" s="4"/>
      <c r="L104" s="4"/>
      <c r="M104" s="4"/>
      <c r="N104" s="4"/>
      <c r="O104" s="4"/>
      <c r="P104" s="4"/>
      <c r="Q104" s="4"/>
      <c r="R104" s="4"/>
      <c r="S104" s="4"/>
      <c r="T104" s="4"/>
      <c r="U104" s="4"/>
      <c r="V104" s="4"/>
      <c r="W104" s="4"/>
      <c r="X104" s="4"/>
      <c r="Y104" s="4"/>
      <c r="Z104" s="4"/>
      <c r="AA104" s="4"/>
      <c r="AB104" s="4"/>
      <c r="AC104" s="4"/>
      <c r="AD104" s="4"/>
      <c r="AE104" s="4"/>
      <c r="AF104" s="4"/>
      <c r="AG104" s="4"/>
      <c r="AH104" s="4"/>
    </row>
    <row r="105" ht="12.0" hidden="1" customHeight="1">
      <c r="A105" s="1"/>
      <c r="B105" s="1"/>
      <c r="C105" s="1"/>
      <c r="D105" s="1"/>
      <c r="E105" s="1"/>
      <c r="F105" s="1"/>
      <c r="G105" s="1"/>
      <c r="H105" s="1"/>
      <c r="I105" s="1"/>
      <c r="J105" s="1"/>
      <c r="K105" s="4"/>
      <c r="L105" s="4"/>
      <c r="M105" s="4"/>
      <c r="N105" s="4"/>
      <c r="O105" s="4"/>
      <c r="P105" s="4"/>
      <c r="Q105" s="4"/>
      <c r="R105" s="4"/>
      <c r="S105" s="4"/>
      <c r="T105" s="4"/>
      <c r="U105" s="4"/>
      <c r="V105" s="4"/>
      <c r="W105" s="4"/>
      <c r="X105" s="4"/>
      <c r="Y105" s="4"/>
      <c r="Z105" s="4"/>
      <c r="AA105" s="4"/>
      <c r="AB105" s="4"/>
      <c r="AC105" s="4"/>
      <c r="AD105" s="4"/>
      <c r="AE105" s="4"/>
      <c r="AF105" s="4"/>
      <c r="AG105" s="4"/>
      <c r="AH105" s="4"/>
    </row>
    <row r="106" ht="12.0" hidden="1" customHeight="1">
      <c r="A106" s="4" t="s">
        <v>168</v>
      </c>
      <c r="B106" s="1"/>
      <c r="C106" s="1"/>
      <c r="D106" s="1"/>
      <c r="E106" s="1"/>
      <c r="F106" s="1"/>
      <c r="G106" s="1"/>
      <c r="H106" s="1"/>
      <c r="I106" s="1"/>
      <c r="J106" s="1"/>
      <c r="K106" s="4"/>
      <c r="L106" s="4"/>
      <c r="M106" s="4"/>
      <c r="N106" s="4"/>
      <c r="O106" s="4"/>
      <c r="P106" s="4"/>
      <c r="Q106" s="4"/>
      <c r="R106" s="4"/>
      <c r="S106" s="4"/>
      <c r="T106" s="4"/>
      <c r="U106" s="4"/>
      <c r="V106" s="4"/>
      <c r="W106" s="4"/>
      <c r="X106" s="4"/>
      <c r="Y106" s="4"/>
      <c r="Z106" s="4"/>
      <c r="AA106" s="4"/>
      <c r="AB106" s="4"/>
      <c r="AC106" s="4"/>
      <c r="AD106" s="4"/>
      <c r="AE106" s="4"/>
      <c r="AF106" s="4"/>
      <c r="AG106" s="4"/>
      <c r="AH106" s="4"/>
    </row>
    <row r="107" ht="12.0" hidden="1" customHeight="1">
      <c r="A107" s="4" t="s">
        <v>169</v>
      </c>
      <c r="B107" s="4"/>
      <c r="C107" s="4"/>
      <c r="D107" s="4"/>
      <c r="E107" s="4"/>
      <c r="F107" s="4"/>
      <c r="G107" s="4"/>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row>
    <row r="108" ht="12.0" hidden="1" customHeight="1">
      <c r="A108" s="23" t="s">
        <v>134</v>
      </c>
      <c r="B108" s="23"/>
      <c r="C108" s="23"/>
      <c r="D108" s="23"/>
      <c r="E108" s="23"/>
      <c r="F108" s="23"/>
      <c r="G108" s="7"/>
      <c r="H108" s="4"/>
      <c r="I108" s="4"/>
      <c r="J108" s="7"/>
      <c r="K108" s="4"/>
      <c r="L108" s="4"/>
      <c r="M108" s="4"/>
      <c r="N108" s="4"/>
      <c r="O108" s="4"/>
      <c r="P108" s="4"/>
      <c r="Q108" s="4"/>
      <c r="R108" s="4"/>
      <c r="S108" s="4"/>
      <c r="T108" s="4"/>
      <c r="U108" s="4"/>
      <c r="V108" s="4"/>
      <c r="W108" s="4"/>
      <c r="X108" s="4"/>
      <c r="Y108" s="4"/>
      <c r="Z108" s="4"/>
      <c r="AA108" s="4"/>
      <c r="AB108" s="4"/>
      <c r="AC108" s="4"/>
      <c r="AD108" s="4"/>
      <c r="AE108" s="4"/>
      <c r="AF108" s="4"/>
      <c r="AG108" s="4"/>
      <c r="AH108" s="4"/>
    </row>
    <row r="109" ht="12.75" hidden="1" customHeight="1">
      <c r="A109" s="23" t="s">
        <v>170</v>
      </c>
      <c r="B109" s="23"/>
      <c r="C109" s="23"/>
      <c r="D109" s="23"/>
      <c r="E109" s="23"/>
      <c r="F109" s="23"/>
      <c r="G109" s="7"/>
      <c r="H109" s="4"/>
      <c r="I109" s="4"/>
      <c r="J109" s="7"/>
      <c r="K109" s="4"/>
      <c r="L109" s="4"/>
      <c r="M109" s="4"/>
      <c r="N109" s="4"/>
      <c r="O109" s="4"/>
      <c r="P109" s="4"/>
      <c r="Q109" s="4"/>
      <c r="R109" s="4"/>
      <c r="S109" s="4"/>
      <c r="T109" s="4"/>
      <c r="U109" s="4"/>
      <c r="V109" s="4"/>
      <c r="W109" s="4"/>
      <c r="X109" s="4"/>
      <c r="Y109" s="4"/>
      <c r="Z109" s="4"/>
      <c r="AA109" s="4"/>
      <c r="AB109" s="4"/>
      <c r="AC109" s="4"/>
      <c r="AD109" s="4"/>
      <c r="AE109" s="4"/>
      <c r="AF109" s="4"/>
      <c r="AG109" s="4"/>
      <c r="AH109" s="4"/>
    </row>
    <row r="110" ht="12.75" hidden="1" customHeight="1">
      <c r="A110" s="23" t="s">
        <v>171</v>
      </c>
      <c r="B110" s="23"/>
      <c r="C110" s="23"/>
      <c r="D110" s="23"/>
      <c r="E110" s="23"/>
      <c r="F110" s="23"/>
      <c r="G110" s="7"/>
      <c r="H110" s="4"/>
      <c r="I110" s="4"/>
      <c r="J110" s="7"/>
      <c r="K110" s="4"/>
      <c r="L110" s="4"/>
      <c r="M110" s="4"/>
      <c r="N110" s="4"/>
      <c r="O110" s="4"/>
      <c r="P110" s="4"/>
      <c r="Q110" s="4"/>
      <c r="R110" s="4"/>
      <c r="S110" s="4"/>
      <c r="T110" s="4"/>
      <c r="U110" s="4"/>
      <c r="V110" s="4"/>
      <c r="W110" s="4"/>
      <c r="X110" s="4"/>
      <c r="Y110" s="4"/>
      <c r="Z110" s="4"/>
      <c r="AA110" s="4"/>
      <c r="AB110" s="4"/>
      <c r="AC110" s="4"/>
      <c r="AD110" s="4"/>
      <c r="AE110" s="4"/>
      <c r="AF110" s="4"/>
      <c r="AG110" s="4"/>
      <c r="AH110" s="4"/>
    </row>
    <row r="111" ht="12.75" customHeight="1">
      <c r="A111" s="31"/>
      <c r="B111" s="30"/>
      <c r="C111" s="29"/>
      <c r="D111" s="30"/>
      <c r="E111" s="30"/>
      <c r="F111" s="30"/>
      <c r="G111" s="44">
        <v>0.0</v>
      </c>
      <c r="H111" s="42">
        <v>0.0</v>
      </c>
      <c r="I111" s="22"/>
      <c r="J111" s="45">
        <f t="shared" ref="J111:J112" si="38">G111*H111</f>
        <v>0</v>
      </c>
      <c r="K111" s="4"/>
      <c r="L111" s="4"/>
      <c r="M111" s="4"/>
      <c r="N111" s="4"/>
      <c r="O111" s="4"/>
      <c r="P111" s="4"/>
      <c r="Q111" s="4"/>
      <c r="R111" s="4"/>
      <c r="S111" s="4"/>
      <c r="T111" s="4"/>
      <c r="U111" s="4"/>
      <c r="V111" s="4"/>
      <c r="W111" s="4"/>
      <c r="X111" s="4"/>
      <c r="Y111" s="4"/>
      <c r="Z111" s="4"/>
      <c r="AA111" s="4"/>
      <c r="AB111" s="4"/>
      <c r="AC111" s="4"/>
      <c r="AD111" s="4"/>
      <c r="AE111" s="4"/>
      <c r="AF111" s="4"/>
      <c r="AG111" s="4"/>
      <c r="AH111" s="4"/>
    </row>
    <row r="112" ht="12.75" hidden="1" customHeight="1">
      <c r="A112" s="31"/>
      <c r="B112" s="30"/>
      <c r="C112" s="29"/>
      <c r="D112" s="30"/>
      <c r="E112" s="30"/>
      <c r="F112" s="30"/>
      <c r="G112" s="44">
        <v>0.0</v>
      </c>
      <c r="H112" s="42">
        <v>0.0</v>
      </c>
      <c r="I112" s="22"/>
      <c r="J112" s="45">
        <f t="shared" si="38"/>
        <v>0</v>
      </c>
      <c r="K112" s="4"/>
      <c r="L112" s="4"/>
      <c r="M112" s="4"/>
      <c r="N112" s="4"/>
      <c r="O112" s="4"/>
      <c r="P112" s="4"/>
      <c r="Q112" s="4"/>
      <c r="R112" s="4"/>
      <c r="S112" s="4"/>
      <c r="T112" s="4"/>
      <c r="U112" s="4"/>
      <c r="V112" s="4"/>
      <c r="W112" s="4"/>
      <c r="X112" s="4"/>
      <c r="Y112" s="4"/>
      <c r="Z112" s="4"/>
      <c r="AA112" s="4"/>
      <c r="AB112" s="4"/>
      <c r="AC112" s="4"/>
      <c r="AD112" s="4"/>
      <c r="AE112" s="4"/>
      <c r="AF112" s="4"/>
      <c r="AG112" s="4"/>
      <c r="AH112" s="4"/>
    </row>
    <row r="113" ht="12.0" customHeight="1">
      <c r="A113" s="35"/>
      <c r="B113" s="35"/>
      <c r="C113" s="35"/>
      <c r="D113" s="4"/>
      <c r="E113" s="4"/>
      <c r="F113" s="4"/>
      <c r="G113" s="45"/>
      <c r="H113" s="73" t="s">
        <v>172</v>
      </c>
      <c r="I113" s="68"/>
      <c r="J113" s="69">
        <f>SUM(J111:J112)</f>
        <v>0</v>
      </c>
      <c r="K113" s="23"/>
      <c r="L113" s="23"/>
      <c r="M113" s="4"/>
      <c r="N113" s="4"/>
      <c r="O113" s="4"/>
      <c r="P113" s="4"/>
      <c r="Q113" s="4"/>
      <c r="R113" s="4"/>
      <c r="S113" s="4"/>
      <c r="T113" s="4"/>
      <c r="U113" s="4"/>
      <c r="V113" s="4"/>
      <c r="W113" s="4"/>
      <c r="X113" s="4"/>
      <c r="Y113" s="4"/>
      <c r="Z113" s="4"/>
      <c r="AA113" s="4"/>
      <c r="AB113" s="4"/>
      <c r="AC113" s="4"/>
      <c r="AD113" s="4"/>
      <c r="AE113" s="4"/>
      <c r="AF113" s="4"/>
      <c r="AG113" s="4"/>
      <c r="AH113" s="4"/>
    </row>
    <row r="114" ht="12.0" customHeight="1">
      <c r="A114" s="38" t="s">
        <v>173</v>
      </c>
      <c r="B114" s="4"/>
      <c r="C114" s="4"/>
      <c r="D114" s="4"/>
      <c r="E114" s="4" t="s">
        <v>174</v>
      </c>
      <c r="F114" s="4"/>
      <c r="G114" s="71"/>
      <c r="H114" s="71"/>
      <c r="I114" s="71"/>
      <c r="J114" s="72"/>
      <c r="K114" s="4"/>
      <c r="L114" s="4"/>
      <c r="M114" s="4"/>
      <c r="N114" s="4"/>
      <c r="O114" s="4"/>
      <c r="P114" s="4"/>
      <c r="Q114" s="4"/>
      <c r="R114" s="4"/>
      <c r="S114" s="4"/>
      <c r="T114" s="4"/>
      <c r="U114" s="4"/>
      <c r="V114" s="4"/>
      <c r="W114" s="4"/>
      <c r="X114" s="4"/>
      <c r="Y114" s="4"/>
      <c r="Z114" s="4"/>
      <c r="AA114" s="4"/>
      <c r="AB114" s="4"/>
      <c r="AC114" s="4"/>
      <c r="AD114" s="4"/>
      <c r="AE114" s="4"/>
      <c r="AF114" s="4"/>
      <c r="AG114" s="4"/>
      <c r="AH114" s="4"/>
    </row>
    <row r="115" ht="12.0" customHeight="1">
      <c r="A115" s="1" t="s">
        <v>150</v>
      </c>
      <c r="C115" s="1" t="s">
        <v>136</v>
      </c>
      <c r="G115" s="1" t="s">
        <v>151</v>
      </c>
      <c r="H115" s="1" t="s">
        <v>152</v>
      </c>
      <c r="I115" s="1"/>
      <c r="J115" s="1" t="s">
        <v>140</v>
      </c>
      <c r="K115" s="4"/>
      <c r="L115" s="4"/>
      <c r="M115" s="4"/>
      <c r="N115" s="4"/>
      <c r="O115" s="4"/>
      <c r="P115" s="4"/>
      <c r="Q115" s="4"/>
      <c r="R115" s="4"/>
      <c r="S115" s="4"/>
      <c r="T115" s="4"/>
      <c r="U115" s="4"/>
      <c r="V115" s="4"/>
      <c r="W115" s="4"/>
      <c r="X115" s="4"/>
      <c r="Y115" s="4"/>
      <c r="Z115" s="4"/>
      <c r="AA115" s="4"/>
      <c r="AB115" s="4"/>
      <c r="AC115" s="4"/>
      <c r="AD115" s="4"/>
      <c r="AE115" s="4"/>
      <c r="AF115" s="4"/>
      <c r="AG115" s="4"/>
      <c r="AH115" s="4"/>
    </row>
    <row r="116" ht="12.0" hidden="1" customHeight="1">
      <c r="A116" s="35"/>
      <c r="B116" s="35"/>
      <c r="C116" s="35"/>
      <c r="D116" s="4"/>
      <c r="E116" s="4"/>
      <c r="F116" s="4"/>
      <c r="G116" s="45"/>
      <c r="H116" s="73"/>
      <c r="I116" s="68"/>
      <c r="J116" s="69"/>
      <c r="K116" s="23"/>
      <c r="L116" s="23"/>
      <c r="M116" s="4"/>
      <c r="N116" s="4"/>
      <c r="O116" s="4"/>
      <c r="P116" s="4"/>
      <c r="Q116" s="4"/>
      <c r="R116" s="4"/>
      <c r="S116" s="4"/>
      <c r="T116" s="4"/>
      <c r="U116" s="4"/>
      <c r="V116" s="4"/>
      <c r="W116" s="4"/>
      <c r="X116" s="4"/>
      <c r="Y116" s="4"/>
      <c r="Z116" s="4"/>
      <c r="AA116" s="4"/>
      <c r="AB116" s="4"/>
      <c r="AC116" s="4"/>
      <c r="AD116" s="4"/>
      <c r="AE116" s="4"/>
      <c r="AF116" s="4"/>
      <c r="AG116" s="4"/>
      <c r="AH116" s="4"/>
    </row>
    <row r="117" ht="12.0" hidden="1" customHeight="1">
      <c r="A117" s="35"/>
      <c r="B117" s="35"/>
      <c r="C117" s="35"/>
      <c r="D117" s="4"/>
      <c r="E117" s="4"/>
      <c r="F117" s="4"/>
      <c r="G117" s="45"/>
      <c r="H117" s="73"/>
      <c r="I117" s="68"/>
      <c r="J117" s="69"/>
      <c r="K117" s="23"/>
      <c r="L117" s="23"/>
      <c r="M117" s="4"/>
      <c r="N117" s="4"/>
      <c r="O117" s="4"/>
      <c r="P117" s="4"/>
      <c r="Q117" s="4"/>
      <c r="R117" s="4"/>
      <c r="S117" s="4"/>
      <c r="T117" s="4"/>
      <c r="U117" s="4"/>
      <c r="V117" s="4"/>
      <c r="W117" s="4"/>
      <c r="X117" s="4"/>
      <c r="Y117" s="4"/>
      <c r="Z117" s="4"/>
      <c r="AA117" s="4"/>
      <c r="AB117" s="4"/>
      <c r="AC117" s="4"/>
      <c r="AD117" s="4"/>
      <c r="AE117" s="4"/>
      <c r="AF117" s="4"/>
      <c r="AG117" s="4"/>
      <c r="AH117" s="4"/>
    </row>
    <row r="118" ht="12.0" hidden="1" customHeight="1">
      <c r="A118" s="35"/>
      <c r="B118" s="35"/>
      <c r="C118" s="35"/>
      <c r="D118" s="4"/>
      <c r="E118" s="4"/>
      <c r="F118" s="4"/>
      <c r="G118" s="45"/>
      <c r="H118" s="73"/>
      <c r="I118" s="68"/>
      <c r="J118" s="69"/>
      <c r="K118" s="23"/>
      <c r="L118" s="23"/>
      <c r="M118" s="4"/>
      <c r="N118" s="4"/>
      <c r="O118" s="4"/>
      <c r="P118" s="4"/>
      <c r="Q118" s="4"/>
      <c r="R118" s="4"/>
      <c r="S118" s="4"/>
      <c r="T118" s="4"/>
      <c r="U118" s="4"/>
      <c r="V118" s="4"/>
      <c r="W118" s="4"/>
      <c r="X118" s="4"/>
      <c r="Y118" s="4"/>
      <c r="Z118" s="4"/>
      <c r="AA118" s="4"/>
      <c r="AB118" s="4"/>
      <c r="AC118" s="4"/>
      <c r="AD118" s="4"/>
      <c r="AE118" s="4"/>
      <c r="AF118" s="4"/>
      <c r="AG118" s="4"/>
      <c r="AH118" s="4"/>
    </row>
    <row r="119" ht="12.0" hidden="1" customHeight="1">
      <c r="A119" s="35"/>
      <c r="B119" s="35"/>
      <c r="C119" s="35"/>
      <c r="D119" s="4"/>
      <c r="E119" s="4"/>
      <c r="F119" s="4"/>
      <c r="G119" s="45"/>
      <c r="H119" s="73"/>
      <c r="I119" s="68"/>
      <c r="J119" s="69"/>
      <c r="K119" s="23"/>
      <c r="L119" s="23"/>
      <c r="M119" s="4"/>
      <c r="N119" s="4"/>
      <c r="O119" s="4"/>
      <c r="P119" s="4"/>
      <c r="Q119" s="4"/>
      <c r="R119" s="4"/>
      <c r="S119" s="4"/>
      <c r="T119" s="4"/>
      <c r="U119" s="4"/>
      <c r="V119" s="4"/>
      <c r="W119" s="4"/>
      <c r="X119" s="4"/>
      <c r="Y119" s="4"/>
      <c r="Z119" s="4"/>
      <c r="AA119" s="4"/>
      <c r="AB119" s="4"/>
      <c r="AC119" s="4"/>
      <c r="AD119" s="4"/>
      <c r="AE119" s="4"/>
      <c r="AF119" s="4"/>
      <c r="AG119" s="4"/>
      <c r="AH119" s="4"/>
    </row>
    <row r="120" ht="12.0" hidden="1" customHeight="1">
      <c r="A120" s="35"/>
      <c r="B120" s="35"/>
      <c r="C120" s="35"/>
      <c r="D120" s="4"/>
      <c r="E120" s="4"/>
      <c r="F120" s="4"/>
      <c r="G120" s="45"/>
      <c r="H120" s="73"/>
      <c r="I120" s="68"/>
      <c r="J120" s="69"/>
      <c r="K120" s="23"/>
      <c r="L120" s="23"/>
      <c r="M120" s="4"/>
      <c r="N120" s="4"/>
      <c r="O120" s="4"/>
      <c r="P120" s="4"/>
      <c r="Q120" s="4"/>
      <c r="R120" s="4"/>
      <c r="S120" s="4"/>
      <c r="T120" s="4"/>
      <c r="U120" s="4"/>
      <c r="V120" s="4"/>
      <c r="W120" s="4"/>
      <c r="X120" s="4"/>
      <c r="Y120" s="4"/>
      <c r="Z120" s="4"/>
      <c r="AA120" s="4"/>
      <c r="AB120" s="4"/>
      <c r="AC120" s="4"/>
      <c r="AD120" s="4"/>
      <c r="AE120" s="4"/>
      <c r="AF120" s="4"/>
      <c r="AG120" s="4"/>
      <c r="AH120" s="4"/>
    </row>
    <row r="121" ht="12.75" customHeight="1">
      <c r="A121" s="31" t="s">
        <v>175</v>
      </c>
      <c r="B121" s="30"/>
      <c r="C121" s="29"/>
      <c r="D121" s="30"/>
      <c r="E121" s="30"/>
      <c r="F121" s="30"/>
      <c r="G121" s="44">
        <v>5050.0</v>
      </c>
      <c r="H121" s="42">
        <v>1.0</v>
      </c>
      <c r="I121" s="22"/>
      <c r="J121" s="45">
        <f t="shared" ref="J121:J123" si="39">G121*H121</f>
        <v>5050</v>
      </c>
      <c r="K121" s="4"/>
      <c r="L121" s="4"/>
      <c r="M121" s="4"/>
      <c r="N121" s="4"/>
      <c r="O121" s="4"/>
      <c r="P121" s="4"/>
      <c r="Q121" s="4"/>
      <c r="R121" s="4"/>
      <c r="S121" s="4"/>
      <c r="T121" s="4"/>
      <c r="U121" s="4"/>
      <c r="V121" s="4"/>
      <c r="W121" s="4"/>
      <c r="X121" s="4"/>
      <c r="Y121" s="50" t="s">
        <v>175</v>
      </c>
      <c r="Z121" s="50"/>
      <c r="AA121" s="4"/>
      <c r="AB121" s="4"/>
      <c r="AC121" s="4"/>
      <c r="AD121" s="4"/>
      <c r="AE121" s="4"/>
      <c r="AF121" s="4"/>
      <c r="AG121" s="4"/>
      <c r="AH121" s="4"/>
    </row>
    <row r="122" ht="12.75" customHeight="1">
      <c r="A122" s="31" t="s">
        <v>176</v>
      </c>
      <c r="B122" s="30"/>
      <c r="C122" s="29"/>
      <c r="D122" s="30"/>
      <c r="E122" s="30"/>
      <c r="F122" s="30"/>
      <c r="G122" s="44">
        <v>7200.0</v>
      </c>
      <c r="H122" s="42">
        <v>0.0</v>
      </c>
      <c r="I122" s="22"/>
      <c r="J122" s="45">
        <f t="shared" si="39"/>
        <v>0</v>
      </c>
      <c r="K122" s="4"/>
      <c r="L122" s="4"/>
      <c r="M122" s="4"/>
      <c r="N122" s="4"/>
      <c r="O122" s="4"/>
      <c r="P122" s="4"/>
      <c r="Q122" s="4"/>
      <c r="R122" s="4"/>
      <c r="S122" s="4"/>
      <c r="T122" s="4"/>
      <c r="U122" s="4"/>
      <c r="V122" s="4"/>
      <c r="W122" s="4"/>
      <c r="X122" s="4"/>
      <c r="Y122" s="50" t="s">
        <v>176</v>
      </c>
      <c r="Z122" s="50"/>
      <c r="AA122" s="4"/>
      <c r="AB122" s="4"/>
      <c r="AC122" s="4"/>
      <c r="AD122" s="4"/>
      <c r="AE122" s="4"/>
      <c r="AF122" s="4"/>
      <c r="AG122" s="4"/>
      <c r="AH122" s="4"/>
    </row>
    <row r="123" ht="12.75" hidden="1" customHeight="1">
      <c r="A123" s="31"/>
      <c r="B123" s="30"/>
      <c r="C123" s="29"/>
      <c r="D123" s="30"/>
      <c r="E123" s="30"/>
      <c r="F123" s="30"/>
      <c r="G123" s="44">
        <v>0.0</v>
      </c>
      <c r="H123" s="42">
        <v>0.0</v>
      </c>
      <c r="I123" s="22"/>
      <c r="J123" s="45">
        <f t="shared" si="39"/>
        <v>0</v>
      </c>
      <c r="K123" s="4"/>
      <c r="L123" s="4"/>
      <c r="M123" s="4"/>
      <c r="N123" s="4"/>
      <c r="O123" s="4"/>
      <c r="P123" s="4"/>
      <c r="Q123" s="4"/>
      <c r="R123" s="4"/>
      <c r="S123" s="4"/>
      <c r="T123" s="4"/>
      <c r="U123" s="4"/>
      <c r="V123" s="4"/>
      <c r="W123" s="4"/>
      <c r="X123" s="4"/>
      <c r="Y123" s="4"/>
      <c r="Z123" s="4"/>
      <c r="AA123" s="4"/>
      <c r="AB123" s="4"/>
      <c r="AC123" s="4"/>
      <c r="AD123" s="4"/>
      <c r="AE123" s="4"/>
      <c r="AF123" s="4"/>
      <c r="AG123" s="4"/>
      <c r="AH123" s="4"/>
    </row>
    <row r="124" ht="12.0" customHeight="1">
      <c r="A124" s="35"/>
      <c r="B124" s="35"/>
      <c r="C124" s="35"/>
      <c r="D124" s="4"/>
      <c r="E124" s="4"/>
      <c r="F124" s="4"/>
      <c r="G124" s="45"/>
      <c r="H124" s="73" t="s">
        <v>177</v>
      </c>
      <c r="I124" s="68"/>
      <c r="J124" s="69">
        <f>SUM(J121:J123)</f>
        <v>5050</v>
      </c>
      <c r="K124" s="23"/>
      <c r="L124" s="23"/>
      <c r="M124" s="4"/>
      <c r="N124" s="4"/>
      <c r="O124" s="4"/>
      <c r="P124" s="4"/>
      <c r="Q124" s="4"/>
      <c r="R124" s="4"/>
      <c r="S124" s="4"/>
      <c r="T124" s="4"/>
      <c r="U124" s="4"/>
      <c r="V124" s="4"/>
      <c r="W124" s="4"/>
      <c r="X124" s="4"/>
      <c r="Y124" s="4"/>
      <c r="Z124" s="4"/>
      <c r="AA124" s="4"/>
      <c r="AB124" s="4"/>
      <c r="AC124" s="4"/>
      <c r="AD124" s="4"/>
      <c r="AE124" s="4"/>
      <c r="AF124" s="4"/>
      <c r="AG124" s="4"/>
      <c r="AH124" s="4"/>
    </row>
    <row r="125" ht="12.0" customHeight="1">
      <c r="A125" s="38" t="s">
        <v>178</v>
      </c>
      <c r="B125" s="4"/>
      <c r="C125" s="4"/>
      <c r="D125" s="4"/>
      <c r="E125" s="4"/>
      <c r="F125" s="4"/>
      <c r="G125" s="71"/>
      <c r="H125" s="71"/>
      <c r="I125" s="71"/>
      <c r="J125" s="72"/>
      <c r="K125" s="23"/>
      <c r="L125" s="23"/>
      <c r="M125" s="4"/>
      <c r="N125" s="4"/>
      <c r="O125" s="4"/>
      <c r="P125" s="4"/>
      <c r="Q125" s="4"/>
      <c r="R125" s="4"/>
      <c r="S125" s="4"/>
      <c r="T125" s="4"/>
      <c r="U125" s="4"/>
      <c r="V125" s="4"/>
      <c r="W125" s="4"/>
      <c r="X125" s="4"/>
      <c r="Y125" s="4"/>
      <c r="Z125" s="4"/>
      <c r="AA125" s="4"/>
      <c r="AB125" s="4"/>
      <c r="AC125" s="4"/>
      <c r="AD125" s="4"/>
      <c r="AE125" s="4"/>
      <c r="AF125" s="4"/>
      <c r="AG125" s="4"/>
      <c r="AH125" s="4"/>
    </row>
    <row r="126" ht="12.0" customHeight="1">
      <c r="A126" s="1" t="s">
        <v>150</v>
      </c>
      <c r="C126" s="26" t="s">
        <v>136</v>
      </c>
      <c r="G126" s="1" t="s">
        <v>151</v>
      </c>
      <c r="H126" s="1" t="s">
        <v>152</v>
      </c>
      <c r="I126" s="1"/>
      <c r="J126" s="1" t="s">
        <v>140</v>
      </c>
      <c r="K126" s="23"/>
      <c r="L126" s="23"/>
      <c r="M126" s="4"/>
      <c r="N126" s="4"/>
      <c r="O126" s="4"/>
      <c r="P126" s="4"/>
      <c r="Q126" s="4"/>
      <c r="R126" s="4"/>
      <c r="S126" s="4"/>
      <c r="T126" s="4"/>
      <c r="U126" s="4"/>
      <c r="V126" s="4"/>
      <c r="W126" s="4"/>
      <c r="X126" s="4"/>
      <c r="Y126" s="4"/>
      <c r="Z126" s="4"/>
      <c r="AA126" s="4"/>
      <c r="AB126" s="4"/>
      <c r="AC126" s="4"/>
      <c r="AD126" s="4"/>
      <c r="AE126" s="4"/>
      <c r="AF126" s="4"/>
      <c r="AG126" s="4"/>
      <c r="AH126" s="4"/>
    </row>
    <row r="127" ht="12.0" hidden="1" customHeight="1">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row>
    <row r="128" ht="12.0" hidden="1" customHeight="1">
      <c r="A128" s="4" t="s">
        <v>179</v>
      </c>
      <c r="C128" s="4"/>
      <c r="D128" s="4"/>
      <c r="E128" s="4"/>
      <c r="F128" s="4"/>
      <c r="G128" s="4"/>
      <c r="H128" s="4"/>
      <c r="I128" s="4"/>
      <c r="J128" s="4"/>
      <c r="K128" s="23" t="s">
        <v>160</v>
      </c>
      <c r="M128" s="4"/>
      <c r="N128" s="4"/>
      <c r="O128" s="4"/>
      <c r="P128" s="4"/>
      <c r="Q128" s="4"/>
      <c r="R128" s="4"/>
      <c r="S128" s="4"/>
      <c r="T128" s="4"/>
      <c r="U128" s="4"/>
      <c r="V128" s="4"/>
      <c r="W128" s="4"/>
      <c r="X128" s="4"/>
      <c r="Y128" s="4"/>
      <c r="Z128" s="4"/>
      <c r="AA128" s="4"/>
      <c r="AB128" s="4"/>
      <c r="AC128" s="4"/>
      <c r="AD128" s="4"/>
      <c r="AE128" s="4"/>
      <c r="AF128" s="4"/>
      <c r="AG128" s="4"/>
      <c r="AH128" s="4"/>
    </row>
    <row r="129" ht="12.0" hidden="1" customHeight="1">
      <c r="A129" s="4" t="s">
        <v>180</v>
      </c>
      <c r="C129" s="4"/>
      <c r="D129" s="4"/>
      <c r="E129" s="4"/>
      <c r="F129" s="4"/>
      <c r="G129" s="4"/>
      <c r="H129" s="4"/>
      <c r="I129" s="4"/>
      <c r="J129" s="4"/>
      <c r="M129" s="4"/>
      <c r="N129" s="4"/>
      <c r="O129" s="4"/>
      <c r="P129" s="4"/>
      <c r="Q129" s="4"/>
      <c r="R129" s="4"/>
      <c r="S129" s="4"/>
      <c r="T129" s="4"/>
      <c r="U129" s="4"/>
      <c r="V129" s="4"/>
      <c r="W129" s="4"/>
      <c r="X129" s="4"/>
      <c r="Y129" s="4"/>
      <c r="Z129" s="4"/>
      <c r="AA129" s="4"/>
      <c r="AB129" s="4"/>
      <c r="AC129" s="4"/>
      <c r="AD129" s="4"/>
      <c r="AE129" s="4"/>
      <c r="AF129" s="4"/>
      <c r="AG129" s="4"/>
      <c r="AH129" s="4"/>
    </row>
    <row r="130" ht="12.0" hidden="1" customHeight="1">
      <c r="A130" s="4" t="s">
        <v>181</v>
      </c>
      <c r="C130" s="4"/>
      <c r="D130" s="4"/>
      <c r="E130" s="4"/>
      <c r="F130" s="4"/>
      <c r="G130" s="4"/>
      <c r="H130" s="4"/>
      <c r="I130" s="4"/>
      <c r="J130" s="4"/>
      <c r="M130" s="4"/>
      <c r="N130" s="4"/>
      <c r="O130" s="4"/>
      <c r="P130" s="4"/>
      <c r="Q130" s="4"/>
      <c r="R130" s="4"/>
      <c r="S130" s="4"/>
      <c r="T130" s="4"/>
      <c r="U130" s="4"/>
      <c r="V130" s="4"/>
      <c r="W130" s="4"/>
      <c r="X130" s="4"/>
      <c r="Y130" s="4"/>
      <c r="Z130" s="4"/>
      <c r="AA130" s="4"/>
      <c r="AB130" s="4"/>
      <c r="AC130" s="4"/>
      <c r="AD130" s="4"/>
      <c r="AE130" s="4"/>
      <c r="AF130" s="4"/>
      <c r="AG130" s="4"/>
      <c r="AH130" s="4"/>
    </row>
    <row r="131" ht="12.0" customHeight="1">
      <c r="A131" s="31"/>
      <c r="B131" s="30"/>
      <c r="C131" s="29"/>
      <c r="D131" s="30"/>
      <c r="E131" s="30"/>
      <c r="F131" s="30"/>
      <c r="G131" s="44">
        <v>0.0</v>
      </c>
      <c r="H131" s="42">
        <v>0.0</v>
      </c>
      <c r="I131" s="22"/>
      <c r="J131" s="45">
        <f t="shared" ref="J131:J132" si="40">G131*H131</f>
        <v>0</v>
      </c>
      <c r="K131" s="7">
        <f t="shared" ref="K131:K132" si="41">IF(OR(A131=$A$128,A131=$A$129),0,J131)</f>
        <v>0</v>
      </c>
      <c r="L131" s="4"/>
      <c r="M131" s="4"/>
      <c r="N131" s="4"/>
      <c r="O131" s="4"/>
      <c r="P131" s="4"/>
      <c r="Q131" s="4"/>
      <c r="R131" s="4"/>
      <c r="S131" s="4"/>
      <c r="T131" s="4"/>
      <c r="U131" s="4"/>
      <c r="V131" s="4"/>
      <c r="W131" s="4"/>
      <c r="X131" s="4"/>
      <c r="Y131" s="4"/>
      <c r="Z131" s="4"/>
      <c r="AA131" s="4"/>
      <c r="AB131" s="4"/>
      <c r="AC131" s="4"/>
      <c r="AD131" s="4"/>
      <c r="AE131" s="4"/>
      <c r="AF131" s="4"/>
      <c r="AG131" s="4"/>
      <c r="AH131" s="4"/>
    </row>
    <row r="132" ht="12.75" hidden="1" customHeight="1">
      <c r="A132" s="31"/>
      <c r="B132" s="30"/>
      <c r="C132" s="29"/>
      <c r="D132" s="30"/>
      <c r="E132" s="30"/>
      <c r="F132" s="30"/>
      <c r="G132" s="44">
        <v>0.0</v>
      </c>
      <c r="H132" s="42">
        <v>0.0</v>
      </c>
      <c r="I132" s="22"/>
      <c r="J132" s="45">
        <f t="shared" si="40"/>
        <v>0</v>
      </c>
      <c r="K132" s="7">
        <f t="shared" si="41"/>
        <v>0</v>
      </c>
      <c r="L132" s="4"/>
      <c r="M132" s="4"/>
      <c r="N132" s="4"/>
      <c r="O132" s="4"/>
      <c r="P132" s="4"/>
      <c r="Q132" s="4"/>
      <c r="R132" s="4"/>
      <c r="S132" s="4"/>
      <c r="T132" s="4"/>
      <c r="U132" s="4"/>
      <c r="V132" s="4"/>
      <c r="W132" s="4"/>
      <c r="X132" s="4"/>
      <c r="Y132" s="4"/>
      <c r="Z132" s="4"/>
      <c r="AA132" s="4"/>
      <c r="AB132" s="4"/>
      <c r="AC132" s="4"/>
      <c r="AD132" s="4"/>
      <c r="AE132" s="4"/>
      <c r="AF132" s="4"/>
      <c r="AG132" s="4"/>
      <c r="AH132" s="4"/>
    </row>
    <row r="133" ht="12.0" customHeight="1">
      <c r="A133" s="4"/>
      <c r="B133" s="4"/>
      <c r="C133" s="4"/>
      <c r="D133" s="4"/>
      <c r="E133" s="4"/>
      <c r="F133" s="4"/>
      <c r="G133" s="45"/>
      <c r="H133" s="73" t="s">
        <v>182</v>
      </c>
      <c r="I133" s="68"/>
      <c r="J133" s="69">
        <f t="shared" ref="J133:K133" si="42">SUM(J131:J132)</f>
        <v>0</v>
      </c>
      <c r="K133" s="70">
        <f t="shared" si="42"/>
        <v>0</v>
      </c>
      <c r="L133" s="4"/>
      <c r="M133" s="4"/>
      <c r="N133" s="4"/>
      <c r="O133" s="4"/>
      <c r="P133" s="4"/>
      <c r="Q133" s="4"/>
      <c r="R133" s="4"/>
      <c r="S133" s="4"/>
      <c r="T133" s="4"/>
      <c r="U133" s="4"/>
      <c r="V133" s="4"/>
      <c r="W133" s="4"/>
      <c r="X133" s="4"/>
      <c r="Y133" s="4"/>
      <c r="Z133" s="4"/>
      <c r="AA133" s="4"/>
      <c r="AB133" s="4"/>
      <c r="AC133" s="4"/>
      <c r="AD133" s="4"/>
      <c r="AE133" s="4"/>
      <c r="AF133" s="4"/>
      <c r="AG133" s="4"/>
      <c r="AH133" s="4"/>
    </row>
    <row r="134" ht="12.0" customHeight="1">
      <c r="A134" s="38" t="s">
        <v>183</v>
      </c>
      <c r="B134" s="4"/>
      <c r="C134" s="4"/>
      <c r="D134" s="4"/>
      <c r="E134" s="4"/>
      <c r="F134" s="4"/>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row>
    <row r="135" ht="12.0" customHeight="1">
      <c r="A135" s="1" t="s">
        <v>184</v>
      </c>
      <c r="C135" s="1" t="s">
        <v>185</v>
      </c>
      <c r="D135" s="74" t="s">
        <v>186</v>
      </c>
      <c r="F135" s="35" t="s">
        <v>187</v>
      </c>
      <c r="I135" s="4"/>
      <c r="J135" s="45">
        <f>(J72+K133+J82+J92+J97+K102)</f>
        <v>15211.04346</v>
      </c>
      <c r="K135" s="1"/>
      <c r="L135" s="1"/>
      <c r="M135" s="1"/>
      <c r="N135" s="1"/>
      <c r="O135" s="1"/>
      <c r="P135" s="1"/>
      <c r="Q135" s="1"/>
      <c r="R135" s="1"/>
      <c r="S135" s="1"/>
      <c r="T135" s="1"/>
      <c r="U135" s="1"/>
      <c r="V135" s="1"/>
      <c r="W135" s="1"/>
      <c r="X135" s="1"/>
      <c r="Y135" s="1"/>
      <c r="Z135" s="1"/>
      <c r="AA135" s="1"/>
      <c r="AB135" s="1"/>
      <c r="AC135" s="1"/>
      <c r="AD135" s="1"/>
      <c r="AE135" s="1"/>
      <c r="AF135" s="1"/>
      <c r="AG135" s="1"/>
      <c r="AH135" s="1"/>
    </row>
    <row r="136" ht="12.75" hidden="1" customHeight="1">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row>
    <row r="137" ht="12.75" hidden="1" customHeight="1">
      <c r="A137" s="4" t="s">
        <v>28</v>
      </c>
      <c r="C137" s="4">
        <f>IF($A$142=A137,IDC.R,0)</f>
        <v>48.5</v>
      </c>
      <c r="D137" s="4"/>
      <c r="E137" s="4"/>
      <c r="F137" s="4"/>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row>
    <row r="138" ht="12.75" hidden="1" customHeight="1">
      <c r="A138" s="4" t="s">
        <v>29</v>
      </c>
      <c r="C138" s="4">
        <f>IF($A$142=A138,IDC.On,0)</f>
        <v>0</v>
      </c>
      <c r="D138" s="4"/>
      <c r="E138" s="4"/>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row>
    <row r="139" ht="12.75" hidden="1" customHeight="1">
      <c r="A139" s="4" t="s">
        <v>30</v>
      </c>
      <c r="C139" s="4">
        <f>IF($A$142=A139,IDC.I,0)</f>
        <v>0</v>
      </c>
      <c r="D139" s="4" t="b">
        <f>FALSE()</f>
        <v>0</v>
      </c>
      <c r="E139" s="4"/>
      <c r="F139" s="4"/>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row>
    <row r="140" ht="12.75" hidden="1" customHeight="1">
      <c r="A140" s="4" t="s">
        <v>31</v>
      </c>
      <c r="C140" s="4">
        <f>IF($A$142=A140,IDC.Off,0)</f>
        <v>0</v>
      </c>
      <c r="D140" s="4" t="b">
        <f>TRUE()</f>
        <v>1</v>
      </c>
      <c r="E140" s="4"/>
      <c r="F140" s="4"/>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row>
    <row r="141" ht="12.75" hidden="1" customHeight="1">
      <c r="A141" s="4" t="s">
        <v>188</v>
      </c>
      <c r="C141" s="4">
        <f>SUM(C137:C140)</f>
        <v>48.5</v>
      </c>
      <c r="D141" s="4">
        <f>IF(A142=A141,"?",C141)</f>
        <v>48.5</v>
      </c>
      <c r="E141" s="4"/>
      <c r="F141" s="4"/>
      <c r="G141" s="4"/>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row>
    <row r="142" ht="12.0" customHeight="1">
      <c r="A142" s="31" t="s">
        <v>28</v>
      </c>
      <c r="B142" s="30"/>
      <c r="C142" s="4">
        <v>0.0</v>
      </c>
      <c r="D142" s="23"/>
      <c r="G142" s="75" t="s">
        <v>189</v>
      </c>
      <c r="I142" s="75"/>
      <c r="J142" s="76">
        <f>J135*C142/100</f>
        <v>0</v>
      </c>
      <c r="K142" s="4"/>
      <c r="L142" s="4"/>
      <c r="M142" s="4"/>
      <c r="N142" s="4"/>
      <c r="O142" s="4"/>
      <c r="P142" s="4"/>
      <c r="Q142" s="4"/>
      <c r="R142" s="4"/>
      <c r="S142" s="4"/>
      <c r="T142" s="4"/>
      <c r="U142" s="4"/>
      <c r="V142" s="4"/>
      <c r="W142" s="4"/>
      <c r="X142" s="4"/>
      <c r="Y142" s="4"/>
      <c r="Z142" s="4"/>
      <c r="AA142" s="4"/>
      <c r="AB142" s="4"/>
      <c r="AC142" s="4"/>
      <c r="AD142" s="4"/>
      <c r="AE142" s="4"/>
      <c r="AF142" s="4"/>
      <c r="AG142" s="4"/>
      <c r="AH142" s="4"/>
    </row>
    <row r="143" ht="12.0" customHeight="1">
      <c r="A143" s="4"/>
      <c r="B143" s="4"/>
      <c r="C143" s="4"/>
      <c r="D143" s="23"/>
      <c r="E143" s="23"/>
      <c r="F143" s="75" t="s">
        <v>190</v>
      </c>
      <c r="I143" s="75"/>
      <c r="J143" s="76">
        <f>SUM(J133,J113,J97,J102,J92,J87,J82,J72,J124)</f>
        <v>20261.04346</v>
      </c>
      <c r="K143" s="4"/>
      <c r="L143" s="4"/>
      <c r="M143" s="4"/>
      <c r="N143" s="4"/>
      <c r="O143" s="4"/>
      <c r="P143" s="4"/>
      <c r="Q143" s="4"/>
      <c r="R143" s="4"/>
      <c r="S143" s="4"/>
      <c r="T143" s="4"/>
      <c r="U143" s="4"/>
      <c r="V143" s="4"/>
      <c r="W143" s="4"/>
      <c r="X143" s="4"/>
      <c r="Y143" s="4"/>
      <c r="Z143" s="4"/>
      <c r="AA143" s="4"/>
      <c r="AB143" s="4"/>
      <c r="AC143" s="4"/>
      <c r="AD143" s="4"/>
      <c r="AE143" s="4"/>
      <c r="AF143" s="4"/>
      <c r="AG143" s="4"/>
      <c r="AH143" s="4"/>
    </row>
    <row r="144" ht="12.0" customHeight="1">
      <c r="A144" s="4"/>
      <c r="B144" s="4"/>
      <c r="C144" s="4"/>
      <c r="D144" s="4"/>
      <c r="E144" s="77" t="str">
        <f>"Total Amount Requested for "&amp;J1&amp;" Budget"</f>
        <v>Total Amount Requested for Year 1 Budget</v>
      </c>
      <c r="I144" s="77"/>
      <c r="J144" s="78">
        <f>SUM(J142:J143)</f>
        <v>20261.04346</v>
      </c>
      <c r="K144" s="4"/>
      <c r="L144" s="4"/>
      <c r="M144" s="4"/>
      <c r="N144" s="4"/>
      <c r="O144" s="4"/>
      <c r="P144" s="4"/>
      <c r="Q144" s="4"/>
      <c r="R144" s="4"/>
      <c r="S144" s="4"/>
      <c r="T144" s="4"/>
      <c r="U144" s="4"/>
      <c r="V144" s="4"/>
      <c r="W144" s="4"/>
      <c r="X144" s="4"/>
      <c r="Y144" s="4"/>
      <c r="Z144" s="4"/>
      <c r="AA144" s="4"/>
      <c r="AB144" s="4"/>
      <c r="AC144" s="4"/>
      <c r="AD144" s="4"/>
      <c r="AE144" s="4"/>
      <c r="AF144" s="4"/>
      <c r="AG144" s="4"/>
      <c r="AH144" s="4"/>
    </row>
    <row r="145" ht="12.0" customHeight="1">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row>
    <row r="146" ht="12.0" customHeight="1">
      <c r="A146" s="14" t="s">
        <v>50</v>
      </c>
      <c r="K146" s="4"/>
      <c r="L146" s="4"/>
      <c r="M146" s="4"/>
      <c r="N146" s="4"/>
      <c r="O146" s="4"/>
      <c r="P146" s="4"/>
      <c r="Q146" s="4"/>
      <c r="R146" s="4"/>
      <c r="S146" s="4"/>
      <c r="T146" s="4"/>
      <c r="U146" s="4"/>
      <c r="V146" s="4"/>
      <c r="W146" s="4"/>
      <c r="X146" s="4"/>
      <c r="Y146" s="4"/>
      <c r="Z146" s="4"/>
      <c r="AA146" s="4"/>
      <c r="AB146" s="4"/>
      <c r="AC146" s="4"/>
      <c r="AD146" s="4"/>
      <c r="AE146" s="4"/>
      <c r="AF146" s="4"/>
      <c r="AG146" s="4"/>
      <c r="AH146" s="4"/>
    </row>
    <row r="147" ht="12.0" customHeight="1">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row>
    <row r="148" ht="12.0" customHeight="1">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row>
    <row r="149" ht="12.0" customHeight="1">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row>
    <row r="150" ht="12.0" customHeight="1">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row>
    <row r="151" ht="12.0" customHeight="1">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row>
    <row r="152" ht="12.0" customHeight="1">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row>
    <row r="153" ht="12.0" customHeight="1">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row>
    <row r="154" ht="12.0" customHeight="1">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row>
    <row r="155" ht="12.0" customHeight="1">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row>
    <row r="156" ht="12.0" customHeight="1">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row>
    <row r="157" ht="12.0" customHeight="1">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row>
    <row r="158" ht="12.0" customHeight="1">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row>
    <row r="159" ht="12.0" customHeight="1">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row>
    <row r="160" ht="12.0" customHeight="1">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row>
    <row r="161" ht="12.0" customHeight="1">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row>
    <row r="162" ht="12.0" customHeight="1">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row>
    <row r="163" ht="12.0" customHeight="1">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row>
    <row r="164" ht="12.0" customHeight="1">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row>
    <row r="165" ht="12.0" customHeight="1">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row>
    <row r="166" ht="12.0" customHeight="1">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row>
    <row r="167" ht="12.0" customHeight="1">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row>
    <row r="168" ht="12.0" customHeight="1">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row>
    <row r="169" ht="12.0" customHeight="1">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row>
    <row r="170" ht="12.0" customHeight="1">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row>
    <row r="171" ht="12.0" customHeight="1">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row>
    <row r="172" ht="12.0" customHeight="1">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row>
    <row r="173" ht="12.0" customHeight="1">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row>
    <row r="174" ht="12.0" customHeight="1">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row>
    <row r="175" ht="12.0" customHeight="1">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row>
    <row r="176" ht="12.0" customHeight="1">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row>
    <row r="177" ht="12.0" customHeight="1">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row>
    <row r="178" ht="12.0" customHeight="1">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row>
    <row r="179" ht="12.0" customHeight="1">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row>
    <row r="180" ht="12.0" customHeight="1">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row>
    <row r="181" ht="12.0" customHeight="1">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row>
    <row r="182" ht="12.0" customHeight="1">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row>
    <row r="183" ht="12.0" customHeight="1">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row>
    <row r="184" ht="12.0" customHeight="1">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c r="AG184" s="4"/>
      <c r="AH184" s="4"/>
    </row>
    <row r="185" ht="12.0" customHeight="1">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c r="AA185" s="4"/>
      <c r="AB185" s="4"/>
      <c r="AC185" s="4"/>
      <c r="AD185" s="4"/>
      <c r="AE185" s="4"/>
      <c r="AF185" s="4"/>
      <c r="AG185" s="4"/>
      <c r="AH185" s="4"/>
    </row>
    <row r="186" ht="12.0" customHeight="1">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c r="AG186" s="4"/>
      <c r="AH186" s="4"/>
    </row>
    <row r="187" ht="12.0" customHeight="1">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c r="AA187" s="4"/>
      <c r="AB187" s="4"/>
      <c r="AC187" s="4"/>
      <c r="AD187" s="4"/>
      <c r="AE187" s="4"/>
      <c r="AF187" s="4"/>
      <c r="AG187" s="4"/>
      <c r="AH187" s="4"/>
    </row>
    <row r="188" ht="12.0" customHeight="1">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c r="AA188" s="4"/>
      <c r="AB188" s="4"/>
      <c r="AC188" s="4"/>
      <c r="AD188" s="4"/>
      <c r="AE188" s="4"/>
      <c r="AF188" s="4"/>
      <c r="AG188" s="4"/>
      <c r="AH188" s="4"/>
    </row>
    <row r="189" ht="12.0" customHeight="1">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c r="AA189" s="4"/>
      <c r="AB189" s="4"/>
      <c r="AC189" s="4"/>
      <c r="AD189" s="4"/>
      <c r="AE189" s="4"/>
      <c r="AF189" s="4"/>
      <c r="AG189" s="4"/>
      <c r="AH189" s="4"/>
    </row>
    <row r="190" ht="12.0" customHeight="1">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c r="AG190" s="4"/>
      <c r="AH190" s="4"/>
    </row>
    <row r="191" ht="12.0" customHeight="1">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c r="AA191" s="4"/>
      <c r="AB191" s="4"/>
      <c r="AC191" s="4"/>
      <c r="AD191" s="4"/>
      <c r="AE191" s="4"/>
      <c r="AF191" s="4"/>
      <c r="AG191" s="4"/>
      <c r="AH191" s="4"/>
    </row>
    <row r="192" ht="12.0" customHeight="1">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c r="AA192" s="4"/>
      <c r="AB192" s="4"/>
      <c r="AC192" s="4"/>
      <c r="AD192" s="4"/>
      <c r="AE192" s="4"/>
      <c r="AF192" s="4"/>
      <c r="AG192" s="4"/>
      <c r="AH192" s="4"/>
    </row>
    <row r="193" ht="12.0" customHeight="1">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row>
    <row r="194" ht="12.0" customHeight="1">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c r="AG194" s="4"/>
      <c r="AH194" s="4"/>
    </row>
    <row r="195" ht="12.0" customHeight="1">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c r="AG195" s="4"/>
      <c r="AH195" s="4"/>
    </row>
    <row r="196" ht="12.0" customHeight="1">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c r="AG196" s="4"/>
      <c r="AH196" s="4"/>
    </row>
    <row r="197" ht="12.0" customHeight="1">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c r="AG197" s="4"/>
      <c r="AH197" s="4"/>
    </row>
    <row r="198" ht="12.0" customHeight="1">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row>
    <row r="199" ht="12.0" customHeight="1">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c r="AA199" s="4"/>
      <c r="AB199" s="4"/>
      <c r="AC199" s="4"/>
      <c r="AD199" s="4"/>
      <c r="AE199" s="4"/>
      <c r="AF199" s="4"/>
      <c r="AG199" s="4"/>
      <c r="AH199" s="4"/>
    </row>
    <row r="200" ht="12.0" customHeight="1">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c r="AA200" s="4"/>
      <c r="AB200" s="4"/>
      <c r="AC200" s="4"/>
      <c r="AD200" s="4"/>
      <c r="AE200" s="4"/>
      <c r="AF200" s="4"/>
      <c r="AG200" s="4"/>
      <c r="AH200" s="4"/>
    </row>
    <row r="201" ht="12.0" customHeight="1">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c r="AA201" s="4"/>
      <c r="AB201" s="4"/>
      <c r="AC201" s="4"/>
      <c r="AD201" s="4"/>
      <c r="AE201" s="4"/>
      <c r="AF201" s="4"/>
      <c r="AG201" s="4"/>
      <c r="AH201" s="4"/>
    </row>
    <row r="202" ht="12.0" customHeight="1">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c r="AA202" s="4"/>
      <c r="AB202" s="4"/>
      <c r="AC202" s="4"/>
      <c r="AD202" s="4"/>
      <c r="AE202" s="4"/>
      <c r="AF202" s="4"/>
      <c r="AG202" s="4"/>
      <c r="AH202" s="4"/>
    </row>
    <row r="203" ht="12.0" customHeight="1">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c r="AA203" s="4"/>
      <c r="AB203" s="4"/>
      <c r="AC203" s="4"/>
      <c r="AD203" s="4"/>
      <c r="AE203" s="4"/>
      <c r="AF203" s="4"/>
      <c r="AG203" s="4"/>
      <c r="AH203" s="4"/>
    </row>
    <row r="204" ht="12.0" customHeight="1">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row>
    <row r="205" ht="12.0" customHeight="1">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c r="AA205" s="4"/>
      <c r="AB205" s="4"/>
      <c r="AC205" s="4"/>
      <c r="AD205" s="4"/>
      <c r="AE205" s="4"/>
      <c r="AF205" s="4"/>
      <c r="AG205" s="4"/>
      <c r="AH205" s="4"/>
    </row>
    <row r="206" ht="12.0" customHeight="1">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c r="AA206" s="4"/>
      <c r="AB206" s="4"/>
      <c r="AC206" s="4"/>
      <c r="AD206" s="4"/>
      <c r="AE206" s="4"/>
      <c r="AF206" s="4"/>
      <c r="AG206" s="4"/>
      <c r="AH206" s="4"/>
    </row>
    <row r="207" ht="12.0" customHeight="1">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c r="AA207" s="4"/>
      <c r="AB207" s="4"/>
      <c r="AC207" s="4"/>
      <c r="AD207" s="4"/>
      <c r="AE207" s="4"/>
      <c r="AF207" s="4"/>
      <c r="AG207" s="4"/>
      <c r="AH207" s="4"/>
    </row>
    <row r="208" ht="12.0" customHeight="1">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c r="AA208" s="4"/>
      <c r="AB208" s="4"/>
      <c r="AC208" s="4"/>
      <c r="AD208" s="4"/>
      <c r="AE208" s="4"/>
      <c r="AF208" s="4"/>
      <c r="AG208" s="4"/>
      <c r="AH208" s="4"/>
    </row>
    <row r="209" ht="12.0" customHeight="1">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c r="AA209" s="4"/>
      <c r="AB209" s="4"/>
      <c r="AC209" s="4"/>
      <c r="AD209" s="4"/>
      <c r="AE209" s="4"/>
      <c r="AF209" s="4"/>
      <c r="AG209" s="4"/>
      <c r="AH209" s="4"/>
    </row>
    <row r="210" ht="12.0" customHeight="1">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c r="AA210" s="4"/>
      <c r="AB210" s="4"/>
      <c r="AC210" s="4"/>
      <c r="AD210" s="4"/>
      <c r="AE210" s="4"/>
      <c r="AF210" s="4"/>
      <c r="AG210" s="4"/>
      <c r="AH210" s="4"/>
    </row>
    <row r="211" ht="12.0" customHeight="1">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c r="AA211" s="4"/>
      <c r="AB211" s="4"/>
      <c r="AC211" s="4"/>
      <c r="AD211" s="4"/>
      <c r="AE211" s="4"/>
      <c r="AF211" s="4"/>
      <c r="AG211" s="4"/>
      <c r="AH211" s="4"/>
    </row>
    <row r="212" ht="12.0" customHeight="1">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c r="AA212" s="4"/>
      <c r="AB212" s="4"/>
      <c r="AC212" s="4"/>
      <c r="AD212" s="4"/>
      <c r="AE212" s="4"/>
      <c r="AF212" s="4"/>
      <c r="AG212" s="4"/>
      <c r="AH212" s="4"/>
    </row>
    <row r="213" ht="12.0" customHeight="1">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c r="AA213" s="4"/>
      <c r="AB213" s="4"/>
      <c r="AC213" s="4"/>
      <c r="AD213" s="4"/>
      <c r="AE213" s="4"/>
      <c r="AF213" s="4"/>
      <c r="AG213" s="4"/>
      <c r="AH213" s="4"/>
    </row>
    <row r="214" ht="12.0" customHeight="1">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c r="AA214" s="4"/>
      <c r="AB214" s="4"/>
      <c r="AC214" s="4"/>
      <c r="AD214" s="4"/>
      <c r="AE214" s="4"/>
      <c r="AF214" s="4"/>
      <c r="AG214" s="4"/>
      <c r="AH214" s="4"/>
    </row>
    <row r="215" ht="12.0" customHeight="1">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c r="AG215" s="4"/>
      <c r="AH215" s="4"/>
    </row>
    <row r="216" ht="12.0" customHeight="1">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c r="AA216" s="4"/>
      <c r="AB216" s="4"/>
      <c r="AC216" s="4"/>
      <c r="AD216" s="4"/>
      <c r="AE216" s="4"/>
      <c r="AF216" s="4"/>
      <c r="AG216" s="4"/>
      <c r="AH216" s="4"/>
    </row>
    <row r="217" ht="12.0" customHeight="1">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c r="AA217" s="4"/>
      <c r="AB217" s="4"/>
      <c r="AC217" s="4"/>
      <c r="AD217" s="4"/>
      <c r="AE217" s="4"/>
      <c r="AF217" s="4"/>
      <c r="AG217" s="4"/>
      <c r="AH217" s="4"/>
    </row>
    <row r="218" ht="12.0" customHeight="1">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c r="AA218" s="4"/>
      <c r="AB218" s="4"/>
      <c r="AC218" s="4"/>
      <c r="AD218" s="4"/>
      <c r="AE218" s="4"/>
      <c r="AF218" s="4"/>
      <c r="AG218" s="4"/>
      <c r="AH218" s="4"/>
    </row>
    <row r="219" ht="12.0" customHeight="1">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c r="AA219" s="4"/>
      <c r="AB219" s="4"/>
      <c r="AC219" s="4"/>
      <c r="AD219" s="4"/>
      <c r="AE219" s="4"/>
      <c r="AF219" s="4"/>
      <c r="AG219" s="4"/>
      <c r="AH219" s="4"/>
    </row>
    <row r="220" ht="12.0" customHeight="1">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c r="AA220" s="4"/>
      <c r="AB220" s="4"/>
      <c r="AC220" s="4"/>
      <c r="AD220" s="4"/>
      <c r="AE220" s="4"/>
      <c r="AF220" s="4"/>
      <c r="AG220" s="4"/>
      <c r="AH220" s="4"/>
    </row>
    <row r="221" ht="12.0" customHeight="1">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c r="AA221" s="4"/>
      <c r="AB221" s="4"/>
      <c r="AC221" s="4"/>
      <c r="AD221" s="4"/>
      <c r="AE221" s="4"/>
      <c r="AF221" s="4"/>
      <c r="AG221" s="4"/>
      <c r="AH221" s="4"/>
    </row>
    <row r="222" ht="12.0" customHeight="1">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c r="AA222" s="4"/>
      <c r="AB222" s="4"/>
      <c r="AC222" s="4"/>
      <c r="AD222" s="4"/>
      <c r="AE222" s="4"/>
      <c r="AF222" s="4"/>
      <c r="AG222" s="4"/>
      <c r="AH222" s="4"/>
    </row>
    <row r="223" ht="12.0" customHeight="1">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c r="AA223" s="4"/>
      <c r="AB223" s="4"/>
      <c r="AC223" s="4"/>
      <c r="AD223" s="4"/>
      <c r="AE223" s="4"/>
      <c r="AF223" s="4"/>
      <c r="AG223" s="4"/>
      <c r="AH223" s="4"/>
    </row>
    <row r="224" ht="12.0" customHeight="1">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c r="AA224" s="4"/>
      <c r="AB224" s="4"/>
      <c r="AC224" s="4"/>
      <c r="AD224" s="4"/>
      <c r="AE224" s="4"/>
      <c r="AF224" s="4"/>
      <c r="AG224" s="4"/>
      <c r="AH224" s="4"/>
    </row>
    <row r="225" ht="12.0" customHeight="1">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c r="AA225" s="4"/>
      <c r="AB225" s="4"/>
      <c r="AC225" s="4"/>
      <c r="AD225" s="4"/>
      <c r="AE225" s="4"/>
      <c r="AF225" s="4"/>
      <c r="AG225" s="4"/>
      <c r="AH225" s="4"/>
    </row>
    <row r="226" ht="12.0" customHeight="1">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c r="AA226" s="4"/>
      <c r="AB226" s="4"/>
      <c r="AC226" s="4"/>
      <c r="AD226" s="4"/>
      <c r="AE226" s="4"/>
      <c r="AF226" s="4"/>
      <c r="AG226" s="4"/>
      <c r="AH226" s="4"/>
    </row>
    <row r="227" ht="12.0" customHeight="1">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c r="AA227" s="4"/>
      <c r="AB227" s="4"/>
      <c r="AC227" s="4"/>
      <c r="AD227" s="4"/>
      <c r="AE227" s="4"/>
      <c r="AF227" s="4"/>
      <c r="AG227" s="4"/>
      <c r="AH227" s="4"/>
    </row>
    <row r="228" ht="12.0" customHeight="1">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c r="AA228" s="4"/>
      <c r="AB228" s="4"/>
      <c r="AC228" s="4"/>
      <c r="AD228" s="4"/>
      <c r="AE228" s="4"/>
      <c r="AF228" s="4"/>
      <c r="AG228" s="4"/>
      <c r="AH228" s="4"/>
    </row>
    <row r="229" ht="12.0" customHeight="1">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c r="AA229" s="4"/>
      <c r="AB229" s="4"/>
      <c r="AC229" s="4"/>
      <c r="AD229" s="4"/>
      <c r="AE229" s="4"/>
      <c r="AF229" s="4"/>
      <c r="AG229" s="4"/>
      <c r="AH229" s="4"/>
    </row>
    <row r="230" ht="12.0" customHeight="1">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c r="AA230" s="4"/>
      <c r="AB230" s="4"/>
      <c r="AC230" s="4"/>
      <c r="AD230" s="4"/>
      <c r="AE230" s="4"/>
      <c r="AF230" s="4"/>
      <c r="AG230" s="4"/>
      <c r="AH230" s="4"/>
    </row>
    <row r="231" ht="12.0" customHeight="1">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c r="AA231" s="4"/>
      <c r="AB231" s="4"/>
      <c r="AC231" s="4"/>
      <c r="AD231" s="4"/>
      <c r="AE231" s="4"/>
      <c r="AF231" s="4"/>
      <c r="AG231" s="4"/>
      <c r="AH231" s="4"/>
    </row>
    <row r="232" ht="12.0" customHeight="1">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c r="AA232" s="4"/>
      <c r="AB232" s="4"/>
      <c r="AC232" s="4"/>
      <c r="AD232" s="4"/>
      <c r="AE232" s="4"/>
      <c r="AF232" s="4"/>
      <c r="AG232" s="4"/>
      <c r="AH232" s="4"/>
    </row>
    <row r="233" ht="12.0" customHeight="1">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c r="AA233" s="4"/>
      <c r="AB233" s="4"/>
      <c r="AC233" s="4"/>
      <c r="AD233" s="4"/>
      <c r="AE233" s="4"/>
      <c r="AF233" s="4"/>
      <c r="AG233" s="4"/>
      <c r="AH233" s="4"/>
    </row>
    <row r="234" ht="12.0" customHeight="1">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c r="AA234" s="4"/>
      <c r="AB234" s="4"/>
      <c r="AC234" s="4"/>
      <c r="AD234" s="4"/>
      <c r="AE234" s="4"/>
      <c r="AF234" s="4"/>
      <c r="AG234" s="4"/>
      <c r="AH234" s="4"/>
    </row>
    <row r="235" ht="12.0" customHeight="1">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c r="AA235" s="4"/>
      <c r="AB235" s="4"/>
      <c r="AC235" s="4"/>
      <c r="AD235" s="4"/>
      <c r="AE235" s="4"/>
      <c r="AF235" s="4"/>
      <c r="AG235" s="4"/>
      <c r="AH235" s="4"/>
    </row>
    <row r="236" ht="12.0" customHeight="1">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c r="AA236" s="4"/>
      <c r="AB236" s="4"/>
      <c r="AC236" s="4"/>
      <c r="AD236" s="4"/>
      <c r="AE236" s="4"/>
      <c r="AF236" s="4"/>
      <c r="AG236" s="4"/>
      <c r="AH236" s="4"/>
    </row>
    <row r="237" ht="12.0" customHeight="1">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c r="AA237" s="4"/>
      <c r="AB237" s="4"/>
      <c r="AC237" s="4"/>
      <c r="AD237" s="4"/>
      <c r="AE237" s="4"/>
      <c r="AF237" s="4"/>
      <c r="AG237" s="4"/>
      <c r="AH237" s="4"/>
    </row>
    <row r="238" ht="12.0" customHeight="1">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c r="AA238" s="4"/>
      <c r="AB238" s="4"/>
      <c r="AC238" s="4"/>
      <c r="AD238" s="4"/>
      <c r="AE238" s="4"/>
      <c r="AF238" s="4"/>
      <c r="AG238" s="4"/>
      <c r="AH238" s="4"/>
    </row>
    <row r="239" ht="12.0" customHeight="1">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c r="AA239" s="4"/>
      <c r="AB239" s="4"/>
      <c r="AC239" s="4"/>
      <c r="AD239" s="4"/>
      <c r="AE239" s="4"/>
      <c r="AF239" s="4"/>
      <c r="AG239" s="4"/>
      <c r="AH239" s="4"/>
    </row>
    <row r="240" ht="12.0" customHeight="1">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c r="AA240" s="4"/>
      <c r="AB240" s="4"/>
      <c r="AC240" s="4"/>
      <c r="AD240" s="4"/>
      <c r="AE240" s="4"/>
      <c r="AF240" s="4"/>
      <c r="AG240" s="4"/>
      <c r="AH240" s="4"/>
    </row>
    <row r="241" ht="12.0" customHeight="1">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c r="AA241" s="4"/>
      <c r="AB241" s="4"/>
      <c r="AC241" s="4"/>
      <c r="AD241" s="4"/>
      <c r="AE241" s="4"/>
      <c r="AF241" s="4"/>
      <c r="AG241" s="4"/>
      <c r="AH241" s="4"/>
    </row>
    <row r="242" ht="12.0" customHeight="1">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c r="AA242" s="4"/>
      <c r="AB242" s="4"/>
      <c r="AC242" s="4"/>
      <c r="AD242" s="4"/>
      <c r="AE242" s="4"/>
      <c r="AF242" s="4"/>
      <c r="AG242" s="4"/>
      <c r="AH242" s="4"/>
    </row>
    <row r="243" ht="12.0" customHeight="1">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c r="AA243" s="4"/>
      <c r="AB243" s="4"/>
      <c r="AC243" s="4"/>
      <c r="AD243" s="4"/>
      <c r="AE243" s="4"/>
      <c r="AF243" s="4"/>
      <c r="AG243" s="4"/>
      <c r="AH243" s="4"/>
    </row>
    <row r="244" ht="12.0" customHeight="1">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c r="AA244" s="4"/>
      <c r="AB244" s="4"/>
      <c r="AC244" s="4"/>
      <c r="AD244" s="4"/>
      <c r="AE244" s="4"/>
      <c r="AF244" s="4"/>
      <c r="AG244" s="4"/>
      <c r="AH244" s="4"/>
    </row>
    <row r="245" ht="12.0" customHeight="1">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c r="AA245" s="4"/>
      <c r="AB245" s="4"/>
      <c r="AC245" s="4"/>
      <c r="AD245" s="4"/>
      <c r="AE245" s="4"/>
      <c r="AF245" s="4"/>
      <c r="AG245" s="4"/>
      <c r="AH245" s="4"/>
    </row>
    <row r="246" ht="12.0" customHeight="1">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c r="AA246" s="4"/>
      <c r="AB246" s="4"/>
      <c r="AC246" s="4"/>
      <c r="AD246" s="4"/>
      <c r="AE246" s="4"/>
      <c r="AF246" s="4"/>
      <c r="AG246" s="4"/>
      <c r="AH246" s="4"/>
    </row>
    <row r="247" ht="12.0" customHeight="1">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c r="AA247" s="4"/>
      <c r="AB247" s="4"/>
      <c r="AC247" s="4"/>
      <c r="AD247" s="4"/>
      <c r="AE247" s="4"/>
      <c r="AF247" s="4"/>
      <c r="AG247" s="4"/>
      <c r="AH247" s="4"/>
    </row>
    <row r="248" ht="12.0" customHeight="1">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c r="AA248" s="4"/>
      <c r="AB248" s="4"/>
      <c r="AC248" s="4"/>
      <c r="AD248" s="4"/>
      <c r="AE248" s="4"/>
      <c r="AF248" s="4"/>
      <c r="AG248" s="4"/>
      <c r="AH248" s="4"/>
    </row>
    <row r="249" ht="12.0" customHeight="1">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c r="AA249" s="4"/>
      <c r="AB249" s="4"/>
      <c r="AC249" s="4"/>
      <c r="AD249" s="4"/>
      <c r="AE249" s="4"/>
      <c r="AF249" s="4"/>
      <c r="AG249" s="4"/>
      <c r="AH249" s="4"/>
    </row>
    <row r="250" ht="12.0" customHeight="1">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c r="AA250" s="4"/>
      <c r="AB250" s="4"/>
      <c r="AC250" s="4"/>
      <c r="AD250" s="4"/>
      <c r="AE250" s="4"/>
      <c r="AF250" s="4"/>
      <c r="AG250" s="4"/>
      <c r="AH250" s="4"/>
    </row>
    <row r="251" ht="12.0" customHeight="1">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c r="AA251" s="4"/>
      <c r="AB251" s="4"/>
      <c r="AC251" s="4"/>
      <c r="AD251" s="4"/>
      <c r="AE251" s="4"/>
      <c r="AF251" s="4"/>
      <c r="AG251" s="4"/>
      <c r="AH251" s="4"/>
    </row>
    <row r="252" ht="12.0" customHeight="1">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c r="AA252" s="4"/>
      <c r="AB252" s="4"/>
      <c r="AC252" s="4"/>
      <c r="AD252" s="4"/>
      <c r="AE252" s="4"/>
      <c r="AF252" s="4"/>
      <c r="AG252" s="4"/>
      <c r="AH252" s="4"/>
    </row>
    <row r="253" ht="12.0" customHeight="1">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c r="AA253" s="4"/>
      <c r="AB253" s="4"/>
      <c r="AC253" s="4"/>
      <c r="AD253" s="4"/>
      <c r="AE253" s="4"/>
      <c r="AF253" s="4"/>
      <c r="AG253" s="4"/>
      <c r="AH253" s="4"/>
    </row>
    <row r="254" ht="12.0" customHeight="1">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c r="AA254" s="4"/>
      <c r="AB254" s="4"/>
      <c r="AC254" s="4"/>
      <c r="AD254" s="4"/>
      <c r="AE254" s="4"/>
      <c r="AF254" s="4"/>
      <c r="AG254" s="4"/>
      <c r="AH254" s="4"/>
    </row>
    <row r="255" ht="12.0" customHeight="1">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c r="AA255" s="4"/>
      <c r="AB255" s="4"/>
      <c r="AC255" s="4"/>
      <c r="AD255" s="4"/>
      <c r="AE255" s="4"/>
      <c r="AF255" s="4"/>
      <c r="AG255" s="4"/>
      <c r="AH255" s="4"/>
    </row>
    <row r="256" ht="12.0" customHeight="1">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c r="AA256" s="4"/>
      <c r="AB256" s="4"/>
      <c r="AC256" s="4"/>
      <c r="AD256" s="4"/>
      <c r="AE256" s="4"/>
      <c r="AF256" s="4"/>
      <c r="AG256" s="4"/>
      <c r="AH256" s="4"/>
    </row>
    <row r="257" ht="12.0" customHeight="1">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c r="AA257" s="4"/>
      <c r="AB257" s="4"/>
      <c r="AC257" s="4"/>
      <c r="AD257" s="4"/>
      <c r="AE257" s="4"/>
      <c r="AF257" s="4"/>
      <c r="AG257" s="4"/>
      <c r="AH257" s="4"/>
    </row>
    <row r="258" ht="12.0" customHeight="1">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c r="AA258" s="4"/>
      <c r="AB258" s="4"/>
      <c r="AC258" s="4"/>
      <c r="AD258" s="4"/>
      <c r="AE258" s="4"/>
      <c r="AF258" s="4"/>
      <c r="AG258" s="4"/>
      <c r="AH258" s="4"/>
    </row>
    <row r="259" ht="12.0" customHeight="1">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c r="AA259" s="4"/>
      <c r="AB259" s="4"/>
      <c r="AC259" s="4"/>
      <c r="AD259" s="4"/>
      <c r="AE259" s="4"/>
      <c r="AF259" s="4"/>
      <c r="AG259" s="4"/>
      <c r="AH259" s="4"/>
    </row>
    <row r="260" ht="12.0" customHeight="1">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c r="AA260" s="4"/>
      <c r="AB260" s="4"/>
      <c r="AC260" s="4"/>
      <c r="AD260" s="4"/>
      <c r="AE260" s="4"/>
      <c r="AF260" s="4"/>
      <c r="AG260" s="4"/>
      <c r="AH260" s="4"/>
    </row>
    <row r="261" ht="12.0" customHeight="1">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c r="AA261" s="4"/>
      <c r="AB261" s="4"/>
      <c r="AC261" s="4"/>
      <c r="AD261" s="4"/>
      <c r="AE261" s="4"/>
      <c r="AF261" s="4"/>
      <c r="AG261" s="4"/>
      <c r="AH261" s="4"/>
    </row>
    <row r="262" ht="12.0" customHeight="1">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c r="AA262" s="4"/>
      <c r="AB262" s="4"/>
      <c r="AC262" s="4"/>
      <c r="AD262" s="4"/>
      <c r="AE262" s="4"/>
      <c r="AF262" s="4"/>
      <c r="AG262" s="4"/>
      <c r="AH262" s="4"/>
    </row>
    <row r="263" ht="12.0" customHeight="1">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c r="AA263" s="4"/>
      <c r="AB263" s="4"/>
      <c r="AC263" s="4"/>
      <c r="AD263" s="4"/>
      <c r="AE263" s="4"/>
      <c r="AF263" s="4"/>
      <c r="AG263" s="4"/>
      <c r="AH263" s="4"/>
    </row>
    <row r="264" ht="12.0" customHeight="1">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c r="AA264" s="4"/>
      <c r="AB264" s="4"/>
      <c r="AC264" s="4"/>
      <c r="AD264" s="4"/>
      <c r="AE264" s="4"/>
      <c r="AF264" s="4"/>
      <c r="AG264" s="4"/>
      <c r="AH264" s="4"/>
    </row>
    <row r="265" ht="12.0" customHeight="1">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c r="AA265" s="4"/>
      <c r="AB265" s="4"/>
      <c r="AC265" s="4"/>
      <c r="AD265" s="4"/>
      <c r="AE265" s="4"/>
      <c r="AF265" s="4"/>
      <c r="AG265" s="4"/>
      <c r="AH265" s="4"/>
    </row>
    <row r="266" ht="12.0" customHeight="1">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c r="AA266" s="4"/>
      <c r="AB266" s="4"/>
      <c r="AC266" s="4"/>
      <c r="AD266" s="4"/>
      <c r="AE266" s="4"/>
      <c r="AF266" s="4"/>
      <c r="AG266" s="4"/>
      <c r="AH266" s="4"/>
    </row>
    <row r="267" ht="12.0" customHeight="1">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c r="AA267" s="4"/>
      <c r="AB267" s="4"/>
      <c r="AC267" s="4"/>
      <c r="AD267" s="4"/>
      <c r="AE267" s="4"/>
      <c r="AF267" s="4"/>
      <c r="AG267" s="4"/>
      <c r="AH267" s="4"/>
    </row>
    <row r="268" ht="12.0" customHeight="1">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c r="AA268" s="4"/>
      <c r="AB268" s="4"/>
      <c r="AC268" s="4"/>
      <c r="AD268" s="4"/>
      <c r="AE268" s="4"/>
      <c r="AF268" s="4"/>
      <c r="AG268" s="4"/>
      <c r="AH268" s="4"/>
    </row>
    <row r="269" ht="12.0" customHeight="1">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c r="AA269" s="4"/>
      <c r="AB269" s="4"/>
      <c r="AC269" s="4"/>
      <c r="AD269" s="4"/>
      <c r="AE269" s="4"/>
      <c r="AF269" s="4"/>
      <c r="AG269" s="4"/>
      <c r="AH269" s="4"/>
    </row>
    <row r="270" ht="12.0" customHeight="1">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c r="AA270" s="4"/>
      <c r="AB270" s="4"/>
      <c r="AC270" s="4"/>
      <c r="AD270" s="4"/>
      <c r="AE270" s="4"/>
      <c r="AF270" s="4"/>
      <c r="AG270" s="4"/>
      <c r="AH270" s="4"/>
    </row>
    <row r="271" ht="12.0" customHeight="1">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c r="AA271" s="4"/>
      <c r="AB271" s="4"/>
      <c r="AC271" s="4"/>
      <c r="AD271" s="4"/>
      <c r="AE271" s="4"/>
      <c r="AF271" s="4"/>
      <c r="AG271" s="4"/>
      <c r="AH271" s="4"/>
    </row>
    <row r="272" ht="12.0" customHeight="1">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c r="AA272" s="4"/>
      <c r="AB272" s="4"/>
      <c r="AC272" s="4"/>
      <c r="AD272" s="4"/>
      <c r="AE272" s="4"/>
      <c r="AF272" s="4"/>
      <c r="AG272" s="4"/>
      <c r="AH272" s="4"/>
    </row>
    <row r="273" ht="12.0" customHeight="1">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c r="AA273" s="4"/>
      <c r="AB273" s="4"/>
      <c r="AC273" s="4"/>
      <c r="AD273" s="4"/>
      <c r="AE273" s="4"/>
      <c r="AF273" s="4"/>
      <c r="AG273" s="4"/>
      <c r="AH273" s="4"/>
    </row>
    <row r="274" ht="12.0" customHeight="1">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c r="AA274" s="4"/>
      <c r="AB274" s="4"/>
      <c r="AC274" s="4"/>
      <c r="AD274" s="4"/>
      <c r="AE274" s="4"/>
      <c r="AF274" s="4"/>
      <c r="AG274" s="4"/>
      <c r="AH274" s="4"/>
    </row>
    <row r="275" ht="12.0" customHeight="1">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c r="AA275" s="4"/>
      <c r="AB275" s="4"/>
      <c r="AC275" s="4"/>
      <c r="AD275" s="4"/>
      <c r="AE275" s="4"/>
      <c r="AF275" s="4"/>
      <c r="AG275" s="4"/>
      <c r="AH275" s="4"/>
    </row>
    <row r="276" ht="12.0" customHeight="1">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c r="AA276" s="4"/>
      <c r="AB276" s="4"/>
      <c r="AC276" s="4"/>
      <c r="AD276" s="4"/>
      <c r="AE276" s="4"/>
      <c r="AF276" s="4"/>
      <c r="AG276" s="4"/>
      <c r="AH276" s="4"/>
    </row>
    <row r="277" ht="12.0" customHeight="1">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c r="AA277" s="4"/>
      <c r="AB277" s="4"/>
      <c r="AC277" s="4"/>
      <c r="AD277" s="4"/>
      <c r="AE277" s="4"/>
      <c r="AF277" s="4"/>
      <c r="AG277" s="4"/>
      <c r="AH277" s="4"/>
    </row>
    <row r="278" ht="12.0" customHeight="1">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c r="AA278" s="4"/>
      <c r="AB278" s="4"/>
      <c r="AC278" s="4"/>
      <c r="AD278" s="4"/>
      <c r="AE278" s="4"/>
      <c r="AF278" s="4"/>
      <c r="AG278" s="4"/>
      <c r="AH278" s="4"/>
    </row>
    <row r="279" ht="12.0" customHeight="1">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c r="AA279" s="4"/>
      <c r="AB279" s="4"/>
      <c r="AC279" s="4"/>
      <c r="AD279" s="4"/>
      <c r="AE279" s="4"/>
      <c r="AF279" s="4"/>
      <c r="AG279" s="4"/>
      <c r="AH279" s="4"/>
    </row>
    <row r="280" ht="12.0" customHeight="1">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c r="AA280" s="4"/>
      <c r="AB280" s="4"/>
      <c r="AC280" s="4"/>
      <c r="AD280" s="4"/>
      <c r="AE280" s="4"/>
      <c r="AF280" s="4"/>
      <c r="AG280" s="4"/>
      <c r="AH280" s="4"/>
    </row>
    <row r="281" ht="12.0" customHeight="1">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c r="AA281" s="4"/>
      <c r="AB281" s="4"/>
      <c r="AC281" s="4"/>
      <c r="AD281" s="4"/>
      <c r="AE281" s="4"/>
      <c r="AF281" s="4"/>
      <c r="AG281" s="4"/>
      <c r="AH281" s="4"/>
    </row>
    <row r="282" ht="12.0" customHeight="1">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c r="AA282" s="4"/>
      <c r="AB282" s="4"/>
      <c r="AC282" s="4"/>
      <c r="AD282" s="4"/>
      <c r="AE282" s="4"/>
      <c r="AF282" s="4"/>
      <c r="AG282" s="4"/>
      <c r="AH282" s="4"/>
    </row>
    <row r="283" ht="12.0" customHeight="1">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c r="AA283" s="4"/>
      <c r="AB283" s="4"/>
      <c r="AC283" s="4"/>
      <c r="AD283" s="4"/>
      <c r="AE283" s="4"/>
      <c r="AF283" s="4"/>
      <c r="AG283" s="4"/>
      <c r="AH283" s="4"/>
    </row>
    <row r="284" ht="12.0" customHeight="1">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c r="AA284" s="4"/>
      <c r="AB284" s="4"/>
      <c r="AC284" s="4"/>
      <c r="AD284" s="4"/>
      <c r="AE284" s="4"/>
      <c r="AF284" s="4"/>
      <c r="AG284" s="4"/>
      <c r="AH284" s="4"/>
    </row>
    <row r="285" ht="12.0" customHeight="1">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c r="AA285" s="4"/>
      <c r="AB285" s="4"/>
      <c r="AC285" s="4"/>
      <c r="AD285" s="4"/>
      <c r="AE285" s="4"/>
      <c r="AF285" s="4"/>
      <c r="AG285" s="4"/>
      <c r="AH285" s="4"/>
    </row>
    <row r="286" ht="12.0" customHeight="1">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c r="AA286" s="4"/>
      <c r="AB286" s="4"/>
      <c r="AC286" s="4"/>
      <c r="AD286" s="4"/>
      <c r="AE286" s="4"/>
      <c r="AF286" s="4"/>
      <c r="AG286" s="4"/>
      <c r="AH286" s="4"/>
    </row>
    <row r="287" ht="12.0" customHeight="1">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c r="AA287" s="4"/>
      <c r="AB287" s="4"/>
      <c r="AC287" s="4"/>
      <c r="AD287" s="4"/>
      <c r="AE287" s="4"/>
      <c r="AF287" s="4"/>
      <c r="AG287" s="4"/>
      <c r="AH287" s="4"/>
    </row>
    <row r="288" ht="12.0" customHeight="1">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c r="AA288" s="4"/>
      <c r="AB288" s="4"/>
      <c r="AC288" s="4"/>
      <c r="AD288" s="4"/>
      <c r="AE288" s="4"/>
      <c r="AF288" s="4"/>
      <c r="AG288" s="4"/>
      <c r="AH288" s="4"/>
    </row>
    <row r="289" ht="12.0" customHeight="1">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c r="AA289" s="4"/>
      <c r="AB289" s="4"/>
      <c r="AC289" s="4"/>
      <c r="AD289" s="4"/>
      <c r="AE289" s="4"/>
      <c r="AF289" s="4"/>
      <c r="AG289" s="4"/>
      <c r="AH289" s="4"/>
    </row>
    <row r="290" ht="12.0" customHeight="1">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c r="AA290" s="4"/>
      <c r="AB290" s="4"/>
      <c r="AC290" s="4"/>
      <c r="AD290" s="4"/>
      <c r="AE290" s="4"/>
      <c r="AF290" s="4"/>
      <c r="AG290" s="4"/>
      <c r="AH290" s="4"/>
    </row>
    <row r="291" ht="12.0" customHeight="1">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c r="AA291" s="4"/>
      <c r="AB291" s="4"/>
      <c r="AC291" s="4"/>
      <c r="AD291" s="4"/>
      <c r="AE291" s="4"/>
      <c r="AF291" s="4"/>
      <c r="AG291" s="4"/>
      <c r="AH291" s="4"/>
    </row>
    <row r="292" ht="12.0" customHeight="1">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c r="AA292" s="4"/>
      <c r="AB292" s="4"/>
      <c r="AC292" s="4"/>
      <c r="AD292" s="4"/>
      <c r="AE292" s="4"/>
      <c r="AF292" s="4"/>
      <c r="AG292" s="4"/>
      <c r="AH292" s="4"/>
    </row>
    <row r="293" ht="12.0" customHeight="1">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c r="AA293" s="4"/>
      <c r="AB293" s="4"/>
      <c r="AC293" s="4"/>
      <c r="AD293" s="4"/>
      <c r="AE293" s="4"/>
      <c r="AF293" s="4"/>
      <c r="AG293" s="4"/>
      <c r="AH293" s="4"/>
    </row>
    <row r="294" ht="12.0" customHeight="1">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c r="AA294" s="4"/>
      <c r="AB294" s="4"/>
      <c r="AC294" s="4"/>
      <c r="AD294" s="4"/>
      <c r="AE294" s="4"/>
      <c r="AF294" s="4"/>
      <c r="AG294" s="4"/>
      <c r="AH294" s="4"/>
    </row>
    <row r="295" ht="12.0" customHeight="1">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c r="AA295" s="4"/>
      <c r="AB295" s="4"/>
      <c r="AC295" s="4"/>
      <c r="AD295" s="4"/>
      <c r="AE295" s="4"/>
      <c r="AF295" s="4"/>
      <c r="AG295" s="4"/>
      <c r="AH295" s="4"/>
    </row>
    <row r="296" ht="12.0" customHeight="1">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c r="AA296" s="4"/>
      <c r="AB296" s="4"/>
      <c r="AC296" s="4"/>
      <c r="AD296" s="4"/>
      <c r="AE296" s="4"/>
      <c r="AF296" s="4"/>
      <c r="AG296" s="4"/>
      <c r="AH296" s="4"/>
    </row>
    <row r="297" ht="12.0" customHeight="1">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c r="AA297" s="4"/>
      <c r="AB297" s="4"/>
      <c r="AC297" s="4"/>
      <c r="AD297" s="4"/>
      <c r="AE297" s="4"/>
      <c r="AF297" s="4"/>
      <c r="AG297" s="4"/>
      <c r="AH297" s="4"/>
    </row>
    <row r="298" ht="12.0" customHeight="1">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c r="AA298" s="4"/>
      <c r="AB298" s="4"/>
      <c r="AC298" s="4"/>
      <c r="AD298" s="4"/>
      <c r="AE298" s="4"/>
      <c r="AF298" s="4"/>
      <c r="AG298" s="4"/>
      <c r="AH298" s="4"/>
    </row>
    <row r="299" ht="12.0" customHeight="1">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c r="AA299" s="4"/>
      <c r="AB299" s="4"/>
      <c r="AC299" s="4"/>
      <c r="AD299" s="4"/>
      <c r="AE299" s="4"/>
      <c r="AF299" s="4"/>
      <c r="AG299" s="4"/>
      <c r="AH299" s="4"/>
    </row>
    <row r="300" ht="12.0" customHeight="1">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c r="AA300" s="4"/>
      <c r="AB300" s="4"/>
      <c r="AC300" s="4"/>
      <c r="AD300" s="4"/>
      <c r="AE300" s="4"/>
      <c r="AF300" s="4"/>
      <c r="AG300" s="4"/>
      <c r="AH300" s="4"/>
    </row>
    <row r="301" ht="12.0" customHeight="1">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c r="AA301" s="4"/>
      <c r="AB301" s="4"/>
      <c r="AC301" s="4"/>
      <c r="AD301" s="4"/>
      <c r="AE301" s="4"/>
      <c r="AF301" s="4"/>
      <c r="AG301" s="4"/>
      <c r="AH301" s="4"/>
    </row>
    <row r="302" ht="12.0" customHeight="1">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c r="AA302" s="4"/>
      <c r="AB302" s="4"/>
      <c r="AC302" s="4"/>
      <c r="AD302" s="4"/>
      <c r="AE302" s="4"/>
      <c r="AF302" s="4"/>
      <c r="AG302" s="4"/>
      <c r="AH302" s="4"/>
    </row>
    <row r="303" ht="12.0" customHeight="1">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c r="AA303" s="4"/>
      <c r="AB303" s="4"/>
      <c r="AC303" s="4"/>
      <c r="AD303" s="4"/>
      <c r="AE303" s="4"/>
      <c r="AF303" s="4"/>
      <c r="AG303" s="4"/>
      <c r="AH303" s="4"/>
    </row>
    <row r="304" ht="12.0" customHeight="1">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c r="AA304" s="4"/>
      <c r="AB304" s="4"/>
      <c r="AC304" s="4"/>
      <c r="AD304" s="4"/>
      <c r="AE304" s="4"/>
      <c r="AF304" s="4"/>
      <c r="AG304" s="4"/>
      <c r="AH304" s="4"/>
    </row>
    <row r="305" ht="12.0" customHeight="1">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c r="AA305" s="4"/>
      <c r="AB305" s="4"/>
      <c r="AC305" s="4"/>
      <c r="AD305" s="4"/>
      <c r="AE305" s="4"/>
      <c r="AF305" s="4"/>
      <c r="AG305" s="4"/>
      <c r="AH305" s="4"/>
    </row>
    <row r="306" ht="12.0" customHeight="1">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c r="AA306" s="4"/>
      <c r="AB306" s="4"/>
      <c r="AC306" s="4"/>
      <c r="AD306" s="4"/>
      <c r="AE306" s="4"/>
      <c r="AF306" s="4"/>
      <c r="AG306" s="4"/>
      <c r="AH306" s="4"/>
    </row>
    <row r="307" ht="12.0" customHeight="1">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c r="AA307" s="4"/>
      <c r="AB307" s="4"/>
      <c r="AC307" s="4"/>
      <c r="AD307" s="4"/>
      <c r="AE307" s="4"/>
      <c r="AF307" s="4"/>
      <c r="AG307" s="4"/>
      <c r="AH307" s="4"/>
    </row>
    <row r="308" ht="12.0" customHeight="1">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c r="AA308" s="4"/>
      <c r="AB308" s="4"/>
      <c r="AC308" s="4"/>
      <c r="AD308" s="4"/>
      <c r="AE308" s="4"/>
      <c r="AF308" s="4"/>
      <c r="AG308" s="4"/>
      <c r="AH308" s="4"/>
    </row>
    <row r="309" ht="12.0" customHeight="1">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c r="AA309" s="4"/>
      <c r="AB309" s="4"/>
      <c r="AC309" s="4"/>
      <c r="AD309" s="4"/>
      <c r="AE309" s="4"/>
      <c r="AF309" s="4"/>
      <c r="AG309" s="4"/>
      <c r="AH309" s="4"/>
    </row>
    <row r="310" ht="12.0" customHeight="1">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c r="AA310" s="4"/>
      <c r="AB310" s="4"/>
      <c r="AC310" s="4"/>
      <c r="AD310" s="4"/>
      <c r="AE310" s="4"/>
      <c r="AF310" s="4"/>
      <c r="AG310" s="4"/>
      <c r="AH310" s="4"/>
    </row>
    <row r="311" ht="12.0" customHeight="1">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c r="AA311" s="4"/>
      <c r="AB311" s="4"/>
      <c r="AC311" s="4"/>
      <c r="AD311" s="4"/>
      <c r="AE311" s="4"/>
      <c r="AF311" s="4"/>
      <c r="AG311" s="4"/>
      <c r="AH311" s="4"/>
    </row>
    <row r="312" ht="12.0" customHeight="1">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c r="AA312" s="4"/>
      <c r="AB312" s="4"/>
      <c r="AC312" s="4"/>
      <c r="AD312" s="4"/>
      <c r="AE312" s="4"/>
      <c r="AF312" s="4"/>
      <c r="AG312" s="4"/>
      <c r="AH312" s="4"/>
    </row>
    <row r="313" ht="12.0" customHeight="1">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c r="AA313" s="4"/>
      <c r="AB313" s="4"/>
      <c r="AC313" s="4"/>
      <c r="AD313" s="4"/>
      <c r="AE313" s="4"/>
      <c r="AF313" s="4"/>
      <c r="AG313" s="4"/>
      <c r="AH313" s="4"/>
    </row>
    <row r="314" ht="12.0" customHeight="1">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c r="AA314" s="4"/>
      <c r="AB314" s="4"/>
      <c r="AC314" s="4"/>
      <c r="AD314" s="4"/>
      <c r="AE314" s="4"/>
      <c r="AF314" s="4"/>
      <c r="AG314" s="4"/>
      <c r="AH314" s="4"/>
    </row>
    <row r="315" ht="12.0" customHeight="1">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c r="AA315" s="4"/>
      <c r="AB315" s="4"/>
      <c r="AC315" s="4"/>
      <c r="AD315" s="4"/>
      <c r="AE315" s="4"/>
      <c r="AF315" s="4"/>
      <c r="AG315" s="4"/>
      <c r="AH315" s="4"/>
    </row>
    <row r="316" ht="12.0" customHeight="1">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c r="AA316" s="4"/>
      <c r="AB316" s="4"/>
      <c r="AC316" s="4"/>
      <c r="AD316" s="4"/>
      <c r="AE316" s="4"/>
      <c r="AF316" s="4"/>
      <c r="AG316" s="4"/>
      <c r="AH316" s="4"/>
    </row>
    <row r="317" ht="12.0" customHeight="1">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c r="AA317" s="4"/>
      <c r="AB317" s="4"/>
      <c r="AC317" s="4"/>
      <c r="AD317" s="4"/>
      <c r="AE317" s="4"/>
      <c r="AF317" s="4"/>
      <c r="AG317" s="4"/>
      <c r="AH317" s="4"/>
    </row>
    <row r="318" ht="12.0" customHeight="1">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c r="AA318" s="4"/>
      <c r="AB318" s="4"/>
      <c r="AC318" s="4"/>
      <c r="AD318" s="4"/>
      <c r="AE318" s="4"/>
      <c r="AF318" s="4"/>
      <c r="AG318" s="4"/>
      <c r="AH318" s="4"/>
    </row>
    <row r="319" ht="12.0" customHeight="1">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c r="AA319" s="4"/>
      <c r="AB319" s="4"/>
      <c r="AC319" s="4"/>
      <c r="AD319" s="4"/>
      <c r="AE319" s="4"/>
      <c r="AF319" s="4"/>
      <c r="AG319" s="4"/>
      <c r="AH319" s="4"/>
    </row>
    <row r="320" ht="12.0" customHeight="1">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c r="AA320" s="4"/>
      <c r="AB320" s="4"/>
      <c r="AC320" s="4"/>
      <c r="AD320" s="4"/>
      <c r="AE320" s="4"/>
      <c r="AF320" s="4"/>
      <c r="AG320" s="4"/>
      <c r="AH320" s="4"/>
    </row>
    <row r="321" ht="12.0" customHeight="1">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c r="AA321" s="4"/>
      <c r="AB321" s="4"/>
      <c r="AC321" s="4"/>
      <c r="AD321" s="4"/>
      <c r="AE321" s="4"/>
      <c r="AF321" s="4"/>
      <c r="AG321" s="4"/>
      <c r="AH321" s="4"/>
    </row>
    <row r="322" ht="12.0" customHeight="1">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c r="AA322" s="4"/>
      <c r="AB322" s="4"/>
      <c r="AC322" s="4"/>
      <c r="AD322" s="4"/>
      <c r="AE322" s="4"/>
      <c r="AF322" s="4"/>
      <c r="AG322" s="4"/>
      <c r="AH322" s="4"/>
    </row>
    <row r="323" ht="12.0" customHeight="1">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c r="AA323" s="4"/>
      <c r="AB323" s="4"/>
      <c r="AC323" s="4"/>
      <c r="AD323" s="4"/>
      <c r="AE323" s="4"/>
      <c r="AF323" s="4"/>
      <c r="AG323" s="4"/>
      <c r="AH323" s="4"/>
    </row>
    <row r="324" ht="12.0" customHeight="1">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c r="AA324" s="4"/>
      <c r="AB324" s="4"/>
      <c r="AC324" s="4"/>
      <c r="AD324" s="4"/>
      <c r="AE324" s="4"/>
      <c r="AF324" s="4"/>
      <c r="AG324" s="4"/>
      <c r="AH324" s="4"/>
    </row>
    <row r="325" ht="12.0" customHeight="1">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c r="AA325" s="4"/>
      <c r="AB325" s="4"/>
      <c r="AC325" s="4"/>
      <c r="AD325" s="4"/>
      <c r="AE325" s="4"/>
      <c r="AF325" s="4"/>
      <c r="AG325" s="4"/>
      <c r="AH325" s="4"/>
    </row>
    <row r="326" ht="12.0" customHeight="1">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c r="AA326" s="4"/>
      <c r="AB326" s="4"/>
      <c r="AC326" s="4"/>
      <c r="AD326" s="4"/>
      <c r="AE326" s="4"/>
      <c r="AF326" s="4"/>
      <c r="AG326" s="4"/>
      <c r="AH326" s="4"/>
    </row>
    <row r="327" ht="12.0" customHeight="1">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c r="AA327" s="4"/>
      <c r="AB327" s="4"/>
      <c r="AC327" s="4"/>
      <c r="AD327" s="4"/>
      <c r="AE327" s="4"/>
      <c r="AF327" s="4"/>
      <c r="AG327" s="4"/>
      <c r="AH327" s="4"/>
    </row>
    <row r="328" ht="12.0" customHeight="1">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c r="AA328" s="4"/>
      <c r="AB328" s="4"/>
      <c r="AC328" s="4"/>
      <c r="AD328" s="4"/>
      <c r="AE328" s="4"/>
      <c r="AF328" s="4"/>
      <c r="AG328" s="4"/>
      <c r="AH328" s="4"/>
    </row>
    <row r="329" ht="12.0" customHeight="1">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c r="AA329" s="4"/>
      <c r="AB329" s="4"/>
      <c r="AC329" s="4"/>
      <c r="AD329" s="4"/>
      <c r="AE329" s="4"/>
      <c r="AF329" s="4"/>
      <c r="AG329" s="4"/>
      <c r="AH329" s="4"/>
    </row>
    <row r="330" ht="12.0" customHeight="1">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c r="AA330" s="4"/>
      <c r="AB330" s="4"/>
      <c r="AC330" s="4"/>
      <c r="AD330" s="4"/>
      <c r="AE330" s="4"/>
      <c r="AF330" s="4"/>
      <c r="AG330" s="4"/>
      <c r="AH330" s="4"/>
    </row>
    <row r="331" ht="12.0" customHeight="1">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c r="AA331" s="4"/>
      <c r="AB331" s="4"/>
      <c r="AC331" s="4"/>
      <c r="AD331" s="4"/>
      <c r="AE331" s="4"/>
      <c r="AF331" s="4"/>
      <c r="AG331" s="4"/>
      <c r="AH331" s="4"/>
    </row>
    <row r="332" ht="12.0" customHeight="1">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c r="AA332" s="4"/>
      <c r="AB332" s="4"/>
      <c r="AC332" s="4"/>
      <c r="AD332" s="4"/>
      <c r="AE332" s="4"/>
      <c r="AF332" s="4"/>
      <c r="AG332" s="4"/>
      <c r="AH332" s="4"/>
    </row>
    <row r="333" ht="12.0" customHeight="1">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c r="AA333" s="4"/>
      <c r="AB333" s="4"/>
      <c r="AC333" s="4"/>
      <c r="AD333" s="4"/>
      <c r="AE333" s="4"/>
      <c r="AF333" s="4"/>
      <c r="AG333" s="4"/>
      <c r="AH333" s="4"/>
    </row>
    <row r="334" ht="12.0" customHeight="1">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c r="AA334" s="4"/>
      <c r="AB334" s="4"/>
      <c r="AC334" s="4"/>
      <c r="AD334" s="4"/>
      <c r="AE334" s="4"/>
      <c r="AF334" s="4"/>
      <c r="AG334" s="4"/>
      <c r="AH334" s="4"/>
    </row>
    <row r="335" ht="12.0" customHeight="1">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c r="AA335" s="4"/>
      <c r="AB335" s="4"/>
      <c r="AC335" s="4"/>
      <c r="AD335" s="4"/>
      <c r="AE335" s="4"/>
      <c r="AF335" s="4"/>
      <c r="AG335" s="4"/>
      <c r="AH335" s="4"/>
    </row>
    <row r="336" ht="12.0" customHeight="1">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c r="AA336" s="4"/>
      <c r="AB336" s="4"/>
      <c r="AC336" s="4"/>
      <c r="AD336" s="4"/>
      <c r="AE336" s="4"/>
      <c r="AF336" s="4"/>
      <c r="AG336" s="4"/>
      <c r="AH336" s="4"/>
    </row>
    <row r="337" ht="12.0" customHeight="1">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c r="AA337" s="4"/>
      <c r="AB337" s="4"/>
      <c r="AC337" s="4"/>
      <c r="AD337" s="4"/>
      <c r="AE337" s="4"/>
      <c r="AF337" s="4"/>
      <c r="AG337" s="4"/>
      <c r="AH337" s="4"/>
    </row>
    <row r="338" ht="12.0" customHeight="1">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c r="AA338" s="4"/>
      <c r="AB338" s="4"/>
      <c r="AC338" s="4"/>
      <c r="AD338" s="4"/>
      <c r="AE338" s="4"/>
      <c r="AF338" s="4"/>
      <c r="AG338" s="4"/>
      <c r="AH338" s="4"/>
    </row>
    <row r="339" ht="12.0" customHeight="1">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c r="AA339" s="4"/>
      <c r="AB339" s="4"/>
      <c r="AC339" s="4"/>
      <c r="AD339" s="4"/>
      <c r="AE339" s="4"/>
      <c r="AF339" s="4"/>
      <c r="AG339" s="4"/>
      <c r="AH339" s="4"/>
    </row>
    <row r="340" ht="12.0" customHeight="1">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c r="AA340" s="4"/>
      <c r="AB340" s="4"/>
      <c r="AC340" s="4"/>
      <c r="AD340" s="4"/>
      <c r="AE340" s="4"/>
      <c r="AF340" s="4"/>
      <c r="AG340" s="4"/>
      <c r="AH340" s="4"/>
    </row>
    <row r="341" ht="12.0" customHeight="1">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c r="AA341" s="4"/>
      <c r="AB341" s="4"/>
      <c r="AC341" s="4"/>
      <c r="AD341" s="4"/>
      <c r="AE341" s="4"/>
      <c r="AF341" s="4"/>
      <c r="AG341" s="4"/>
      <c r="AH341" s="4"/>
    </row>
    <row r="342" ht="12.0" customHeight="1">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c r="AA342" s="4"/>
      <c r="AB342" s="4"/>
      <c r="AC342" s="4"/>
      <c r="AD342" s="4"/>
      <c r="AE342" s="4"/>
      <c r="AF342" s="4"/>
      <c r="AG342" s="4"/>
      <c r="AH342" s="4"/>
    </row>
    <row r="343" ht="12.0" customHeight="1">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c r="AA343" s="4"/>
      <c r="AB343" s="4"/>
      <c r="AC343" s="4"/>
      <c r="AD343" s="4"/>
      <c r="AE343" s="4"/>
      <c r="AF343" s="4"/>
      <c r="AG343" s="4"/>
      <c r="AH343" s="4"/>
    </row>
    <row r="344" ht="12.0" customHeight="1">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c r="AA344" s="4"/>
      <c r="AB344" s="4"/>
      <c r="AC344" s="4"/>
      <c r="AD344" s="4"/>
      <c r="AE344" s="4"/>
      <c r="AF344" s="4"/>
      <c r="AG344" s="4"/>
      <c r="AH344" s="4"/>
    </row>
    <row r="345" ht="12.0" customHeight="1">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c r="AA345" s="4"/>
      <c r="AB345" s="4"/>
      <c r="AC345" s="4"/>
      <c r="AD345" s="4"/>
      <c r="AE345" s="4"/>
      <c r="AF345" s="4"/>
      <c r="AG345" s="4"/>
      <c r="AH345" s="4"/>
    </row>
    <row r="346" ht="12.0" customHeight="1">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c r="AA346" s="4"/>
      <c r="AB346" s="4"/>
      <c r="AC346" s="4"/>
      <c r="AD346" s="4"/>
      <c r="AE346" s="4"/>
      <c r="AF346" s="4"/>
      <c r="AG346" s="4"/>
      <c r="AH346" s="4"/>
    </row>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00">
    <mergeCell ref="C91:F91"/>
    <mergeCell ref="G92:H92"/>
    <mergeCell ref="A93:C93"/>
    <mergeCell ref="D93:J93"/>
    <mergeCell ref="A94:B94"/>
    <mergeCell ref="C94:F94"/>
    <mergeCell ref="C95:F95"/>
    <mergeCell ref="A95:B95"/>
    <mergeCell ref="A96:B96"/>
    <mergeCell ref="C96:F96"/>
    <mergeCell ref="F97:I97"/>
    <mergeCell ref="K97:L99"/>
    <mergeCell ref="C98:J98"/>
    <mergeCell ref="C99:F99"/>
    <mergeCell ref="A99:B99"/>
    <mergeCell ref="A100:B100"/>
    <mergeCell ref="C100:H100"/>
    <mergeCell ref="A101:B101"/>
    <mergeCell ref="C101:H101"/>
    <mergeCell ref="F102:H102"/>
    <mergeCell ref="C104:F104"/>
    <mergeCell ref="A104:B104"/>
    <mergeCell ref="A111:B111"/>
    <mergeCell ref="C111:F111"/>
    <mergeCell ref="A112:B112"/>
    <mergeCell ref="C112:F112"/>
    <mergeCell ref="A115:B115"/>
    <mergeCell ref="C115:F115"/>
    <mergeCell ref="A126:B126"/>
    <mergeCell ref="A128:B128"/>
    <mergeCell ref="K128:L130"/>
    <mergeCell ref="A129:B129"/>
    <mergeCell ref="A130:B130"/>
    <mergeCell ref="A131:B131"/>
    <mergeCell ref="C131:F131"/>
    <mergeCell ref="A132:B132"/>
    <mergeCell ref="C132:F132"/>
    <mergeCell ref="A135:B135"/>
    <mergeCell ref="D135:E135"/>
    <mergeCell ref="F135:H135"/>
    <mergeCell ref="A137:B137"/>
    <mergeCell ref="A138:B138"/>
    <mergeCell ref="E144:H144"/>
    <mergeCell ref="A146:J146"/>
    <mergeCell ref="A139:B139"/>
    <mergeCell ref="A140:B140"/>
    <mergeCell ref="A141:B141"/>
    <mergeCell ref="A142:B142"/>
    <mergeCell ref="D142:F142"/>
    <mergeCell ref="G142:H142"/>
    <mergeCell ref="F143:H143"/>
    <mergeCell ref="C1:D1"/>
    <mergeCell ref="F1:H1"/>
    <mergeCell ref="B2:J2"/>
    <mergeCell ref="A3:B3"/>
    <mergeCell ref="C3:D3"/>
    <mergeCell ref="H3:J3"/>
    <mergeCell ref="A4:E4"/>
    <mergeCell ref="F4:H4"/>
    <mergeCell ref="H5:H6"/>
    <mergeCell ref="I5:I6"/>
    <mergeCell ref="K6:L6"/>
    <mergeCell ref="G26:H26"/>
    <mergeCell ref="F42:H42"/>
    <mergeCell ref="F43:H43"/>
    <mergeCell ref="H44:H45"/>
    <mergeCell ref="I44:I45"/>
    <mergeCell ref="K45:L45"/>
    <mergeCell ref="G56:H56"/>
    <mergeCell ref="F68:H68"/>
    <mergeCell ref="F69:H69"/>
    <mergeCell ref="F70:H70"/>
    <mergeCell ref="F71:H71"/>
    <mergeCell ref="F72:H72"/>
    <mergeCell ref="B74:E74"/>
    <mergeCell ref="B79:E79"/>
    <mergeCell ref="B80:E80"/>
    <mergeCell ref="B81:E81"/>
    <mergeCell ref="G82:H82"/>
    <mergeCell ref="E83:J83"/>
    <mergeCell ref="A84:B84"/>
    <mergeCell ref="C84:F84"/>
    <mergeCell ref="A85:B85"/>
    <mergeCell ref="C85:F85"/>
    <mergeCell ref="A86:B86"/>
    <mergeCell ref="C86:F86"/>
    <mergeCell ref="G87:H87"/>
    <mergeCell ref="B88:J88"/>
    <mergeCell ref="A89:B89"/>
    <mergeCell ref="C89:F89"/>
    <mergeCell ref="A90:B90"/>
    <mergeCell ref="C90:F90"/>
    <mergeCell ref="A91:B91"/>
    <mergeCell ref="A121:B121"/>
    <mergeCell ref="C121:F121"/>
    <mergeCell ref="A122:B122"/>
    <mergeCell ref="C122:F122"/>
    <mergeCell ref="A123:B123"/>
    <mergeCell ref="C123:F123"/>
    <mergeCell ref="C126:F126"/>
  </mergeCells>
  <conditionalFormatting sqref="C142:F142 C143:E143">
    <cfRule type="expression" dxfId="0" priority="1" stopIfTrue="1">
      <formula>IF($A$142=$A$141,$D$140,$D$139)</formula>
    </cfRule>
  </conditionalFormatting>
  <conditionalFormatting sqref="E67">
    <cfRule type="expression" dxfId="0" priority="2" stopIfTrue="1">
      <formula>IF($D55=$D$51,$D$49,$D$48)</formula>
    </cfRule>
  </conditionalFormatting>
  <conditionalFormatting sqref="D35:D40">
    <cfRule type="expression" dxfId="0" priority="3" stopIfTrue="1">
      <formula>IF($D19=$D$16,$D$13,$D$14)</formula>
    </cfRule>
  </conditionalFormatting>
  <conditionalFormatting sqref="E35:E40">
    <cfRule type="expression" dxfId="0" priority="4" stopIfTrue="1">
      <formula>IF($D18=$D$16,$D$13,$D$14)</formula>
    </cfRule>
  </conditionalFormatting>
  <conditionalFormatting sqref="D41:E41">
    <cfRule type="expression" dxfId="0" priority="5" stopIfTrue="1">
      <formula>IF($D19=$D$16,$D$13,$D$14)</formula>
    </cfRule>
  </conditionalFormatting>
  <conditionalFormatting sqref="D36:E40">
    <cfRule type="expression" dxfId="0" priority="6" stopIfTrue="1">
      <formula>IF($D18=$D$16,$D$13,$D$14)</formula>
    </cfRule>
  </conditionalFormatting>
  <conditionalFormatting sqref="D37:E40">
    <cfRule type="expression" dxfId="0" priority="7" stopIfTrue="1">
      <formula>IF($D18=$D$16,$D$13,$D$14)</formula>
    </cfRule>
  </conditionalFormatting>
  <conditionalFormatting sqref="D38:E40">
    <cfRule type="expression" dxfId="0" priority="8" stopIfTrue="1">
      <formula>IF($D18=$D$16,$D$13,$D$14)</formula>
    </cfRule>
  </conditionalFormatting>
  <conditionalFormatting sqref="D39:E40">
    <cfRule type="expression" dxfId="0" priority="9" stopIfTrue="1">
      <formula>IF($D18=$D$16,$D$13,$D$14)</formula>
    </cfRule>
  </conditionalFormatting>
  <conditionalFormatting sqref="D40:E40">
    <cfRule type="expression" dxfId="0" priority="10" stopIfTrue="1">
      <formula>IF($D18=$D$16,$D$13,$D$14)</formula>
    </cfRule>
  </conditionalFormatting>
  <conditionalFormatting sqref="E65:E66">
    <cfRule type="expression" dxfId="0" priority="11" stopIfTrue="1">
      <formula>IF($D53=$D$51,$D$49,$D$48)</formula>
    </cfRule>
  </conditionalFormatting>
  <conditionalFormatting sqref="E66">
    <cfRule type="expression" dxfId="0" priority="12" stopIfTrue="1">
      <formula>IF($D54=$D$51,$D$49,$D$48)</formula>
    </cfRule>
  </conditionalFormatting>
  <dataValidations>
    <dataValidation type="list" allowBlank="1" showErrorMessage="1" sqref="F79:F81">
      <formula1>"Domestic,Foreign"</formula1>
    </dataValidation>
    <dataValidation type="custom" allowBlank="1" showInputMessage="1" showErrorMessage="1" prompt="Please enter the date budget was drafted on:" sqref="AF24">
      <formula1>"today()"</formula1>
    </dataValidation>
    <dataValidation type="list" allowBlank="1" showErrorMessage="1" sqref="G53:G55">
      <formula1>"25,50,75,100"</formula1>
    </dataValidation>
  </dataValidations>
  <printOptions/>
  <pageMargins bottom="0.5" footer="0.0" header="0.0" left="0.25" right="0.25" top="0.5"/>
  <pageSetup fitToHeight="0" orientation="portrait"/>
  <drawing r:id="rId2"/>
  <legacyDrawing r:id="rId3"/>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2.63" defaultRowHeight="15.0"/>
  <cols>
    <col customWidth="1" min="1" max="1" width="12.13"/>
    <col customWidth="1" min="2" max="2" width="10.13"/>
    <col customWidth="1" min="3" max="4" width="11.13"/>
    <col customWidth="1" min="5" max="5" width="18.0"/>
    <col customWidth="1" min="6" max="6" width="14.25"/>
    <col customWidth="1" min="7" max="7" width="11.38"/>
    <col customWidth="1" min="8" max="8" width="18.38"/>
    <col customWidth="1" min="9" max="9" width="18.75"/>
    <col customWidth="1" min="10" max="10" width="14.88"/>
    <col customWidth="1" hidden="1" min="11" max="11" width="10.38"/>
    <col customWidth="1" hidden="1" min="12" max="12" width="9.13"/>
    <col customWidth="1" hidden="1" min="13" max="13" width="10.13"/>
    <col customWidth="1" hidden="1" min="14" max="14" width="16.75"/>
    <col customWidth="1" hidden="1" min="15" max="15" width="16.25"/>
    <col customWidth="1" hidden="1" min="16" max="16" width="12.38"/>
    <col customWidth="1" hidden="1" min="17" max="25" width="9.13"/>
    <col customWidth="1" hidden="1" min="26" max="26" width="10.13"/>
  </cols>
  <sheetData>
    <row r="1" ht="12.0" customHeight="1">
      <c r="A1" s="1" t="s">
        <v>51</v>
      </c>
      <c r="B1" s="4" t="str">
        <f>'Year 1'!B1</f>
        <v/>
      </c>
      <c r="C1" s="27" t="s">
        <v>52</v>
      </c>
      <c r="E1" s="28" t="str">
        <f>'Year 1'!E1</f>
        <v>9.5.2</v>
      </c>
      <c r="F1" s="27" t="s">
        <v>54</v>
      </c>
      <c r="I1" s="27" t="str">
        <f>'Year 1'!I1</f>
        <v/>
      </c>
      <c r="J1" s="4" t="s">
        <v>191</v>
      </c>
      <c r="K1" s="4"/>
      <c r="L1" s="4"/>
      <c r="M1" s="4"/>
      <c r="N1" s="4"/>
      <c r="O1" s="4"/>
      <c r="P1" s="4"/>
      <c r="Q1" s="4"/>
      <c r="R1" s="4"/>
      <c r="S1" s="4"/>
      <c r="T1" s="4"/>
      <c r="U1" s="4"/>
      <c r="V1" s="4"/>
      <c r="W1" s="4"/>
      <c r="X1" s="4"/>
      <c r="Y1" s="4"/>
      <c r="Z1" s="4"/>
    </row>
    <row r="2" ht="12.0" customHeight="1">
      <c r="A2" s="1" t="s">
        <v>56</v>
      </c>
      <c r="B2" s="23" t="str">
        <f>'Year 1'!B2:J2</f>
        <v/>
      </c>
      <c r="K2" s="4"/>
      <c r="L2" s="4"/>
      <c r="M2" s="4"/>
      <c r="N2" s="4"/>
      <c r="O2" s="4"/>
      <c r="P2" s="4"/>
      <c r="Q2" s="4"/>
      <c r="R2" s="4"/>
      <c r="S2" s="4"/>
      <c r="T2" s="4"/>
      <c r="U2" s="4"/>
      <c r="V2" s="4"/>
      <c r="W2" s="4"/>
      <c r="X2" s="4"/>
      <c r="Y2" s="4"/>
      <c r="Z2" s="4"/>
    </row>
    <row r="3" ht="12.0" customHeight="1">
      <c r="A3" s="1" t="s">
        <v>57</v>
      </c>
      <c r="C3" s="4" t="str">
        <f>'Year 1'!C3:D3</f>
        <v/>
      </c>
      <c r="E3" s="1" t="s">
        <v>58</v>
      </c>
      <c r="F3" s="79" t="str">
        <f>'Year 1'!F3</f>
        <v/>
      </c>
      <c r="G3" s="33" t="s">
        <v>59</v>
      </c>
      <c r="H3" s="23" t="str">
        <f>'Year 1'!H3:J3</f>
        <v/>
      </c>
      <c r="K3" s="4"/>
      <c r="L3" s="4"/>
      <c r="M3" s="4"/>
      <c r="N3" s="4"/>
      <c r="O3" s="4"/>
      <c r="P3" s="4"/>
      <c r="Q3" s="4"/>
      <c r="R3" s="4"/>
      <c r="S3" s="4"/>
      <c r="T3" s="4"/>
      <c r="U3" s="4"/>
      <c r="V3" s="4"/>
      <c r="W3" s="4"/>
      <c r="X3" s="4"/>
      <c r="Y3" s="4"/>
      <c r="Z3" s="4"/>
    </row>
    <row r="4" ht="12.0" customHeight="1">
      <c r="A4" s="34" t="s">
        <v>60</v>
      </c>
      <c r="F4" s="35" t="s">
        <v>61</v>
      </c>
      <c r="I4" s="80" t="str">
        <f>'Year 1'!I4</f>
        <v/>
      </c>
      <c r="J4" s="37">
        <f>'Year 1'!J4</f>
        <v>39326</v>
      </c>
      <c r="K4" s="4"/>
      <c r="L4" s="4"/>
      <c r="M4" s="4"/>
      <c r="N4" s="4"/>
      <c r="O4" s="4"/>
      <c r="P4" s="4"/>
      <c r="Q4" s="4"/>
      <c r="R4" s="4"/>
      <c r="S4" s="4"/>
      <c r="T4" s="4"/>
      <c r="U4" s="4"/>
      <c r="V4" s="4"/>
      <c r="W4" s="4"/>
      <c r="X4" s="4"/>
      <c r="Y4" s="4"/>
      <c r="Z4" s="4"/>
    </row>
    <row r="5" ht="18.0" customHeight="1">
      <c r="A5" s="38" t="s">
        <v>62</v>
      </c>
      <c r="B5" s="4"/>
      <c r="C5" s="4"/>
      <c r="D5" s="4"/>
      <c r="E5" s="4"/>
      <c r="F5" s="4"/>
      <c r="G5" s="4"/>
      <c r="H5" s="40" t="s">
        <v>192</v>
      </c>
      <c r="I5" s="40" t="s">
        <v>193</v>
      </c>
      <c r="J5" s="4"/>
      <c r="K5" s="4"/>
      <c r="L5" s="4"/>
      <c r="M5" s="4" t="s">
        <v>62</v>
      </c>
      <c r="N5" s="4"/>
      <c r="O5" s="4"/>
      <c r="P5" s="4"/>
      <c r="Q5" s="4"/>
      <c r="R5" s="4" t="s">
        <v>66</v>
      </c>
      <c r="S5" s="4"/>
      <c r="T5" s="4"/>
      <c r="U5" s="4"/>
      <c r="V5" s="4"/>
      <c r="W5" s="4"/>
      <c r="X5" s="4"/>
      <c r="Y5" s="4"/>
      <c r="Z5" s="4"/>
    </row>
    <row r="6" ht="26.25" customHeight="1">
      <c r="A6" s="41" t="s">
        <v>67</v>
      </c>
      <c r="B6" s="41" t="s">
        <v>68</v>
      </c>
      <c r="C6" s="41" t="s">
        <v>69</v>
      </c>
      <c r="D6" s="40" t="s">
        <v>70</v>
      </c>
      <c r="E6" s="41" t="s">
        <v>71</v>
      </c>
      <c r="F6" s="40" t="s">
        <v>72</v>
      </c>
      <c r="G6" s="40" t="s">
        <v>73</v>
      </c>
      <c r="J6" s="40" t="s">
        <v>74</v>
      </c>
      <c r="K6" s="23" t="s">
        <v>75</v>
      </c>
      <c r="M6" s="4" t="s">
        <v>55</v>
      </c>
      <c r="N6" s="4" t="s">
        <v>191</v>
      </c>
      <c r="O6" s="4"/>
      <c r="P6" s="4"/>
      <c r="Q6" s="4"/>
      <c r="R6" s="4" t="s">
        <v>55</v>
      </c>
      <c r="S6" s="4" t="s">
        <v>191</v>
      </c>
      <c r="T6" s="4"/>
      <c r="U6" s="4"/>
      <c r="V6" s="81"/>
      <c r="W6" s="4"/>
      <c r="X6" s="4"/>
      <c r="Y6" s="4"/>
      <c r="Z6" s="4"/>
    </row>
    <row r="7" ht="12.0" hidden="1" customHeight="1">
      <c r="A7" s="4"/>
      <c r="B7" s="4"/>
      <c r="C7" s="4"/>
      <c r="D7" s="4"/>
      <c r="E7" s="4"/>
      <c r="F7" s="4"/>
      <c r="G7" s="4"/>
      <c r="H7" s="4"/>
      <c r="I7" s="4"/>
      <c r="J7" s="4"/>
      <c r="K7" s="4"/>
      <c r="L7" s="4"/>
      <c r="M7" s="4"/>
      <c r="N7" s="4"/>
      <c r="O7" s="4"/>
      <c r="P7" s="4"/>
      <c r="Q7" s="4"/>
      <c r="R7" s="4"/>
      <c r="S7" s="4"/>
      <c r="T7" s="4"/>
      <c r="U7" s="4"/>
      <c r="V7" s="4"/>
      <c r="W7" s="4"/>
      <c r="X7" s="4"/>
      <c r="Y7" s="4"/>
      <c r="Z7" s="4"/>
    </row>
    <row r="8" ht="12.0" hidden="1" customHeight="1">
      <c r="A8" s="4"/>
      <c r="B8" s="4"/>
      <c r="C8" s="4"/>
      <c r="D8" s="4"/>
      <c r="E8" s="4" t="s">
        <v>76</v>
      </c>
      <c r="F8" s="4"/>
      <c r="G8" s="4"/>
      <c r="H8" s="4"/>
      <c r="I8" s="4"/>
      <c r="J8" s="4"/>
      <c r="K8" s="4"/>
      <c r="L8" s="4"/>
      <c r="M8" s="4"/>
      <c r="N8" s="4"/>
      <c r="O8" s="4"/>
      <c r="P8" s="4"/>
      <c r="Q8" s="4"/>
      <c r="R8" s="4"/>
      <c r="S8" s="4"/>
      <c r="T8" s="4"/>
      <c r="U8" s="4"/>
      <c r="V8" s="4"/>
      <c r="W8" s="4"/>
      <c r="X8" s="4"/>
      <c r="Y8" s="4"/>
      <c r="Z8" s="4"/>
    </row>
    <row r="9" ht="12.0" hidden="1" customHeight="1">
      <c r="A9" s="4"/>
      <c r="B9" s="4"/>
      <c r="C9" s="4"/>
      <c r="D9" s="4"/>
      <c r="E9" s="4" t="s">
        <v>77</v>
      </c>
      <c r="F9" s="4"/>
      <c r="G9" s="4"/>
      <c r="H9" s="4"/>
      <c r="I9" s="4"/>
      <c r="J9" s="4"/>
      <c r="K9" s="4"/>
      <c r="L9" s="4"/>
      <c r="M9" s="4"/>
      <c r="N9" s="4"/>
      <c r="O9" s="4"/>
      <c r="P9" s="4"/>
      <c r="Q9" s="4"/>
      <c r="R9" s="4"/>
      <c r="S9" s="4"/>
      <c r="T9" s="4"/>
      <c r="U9" s="4"/>
      <c r="V9" s="4"/>
      <c r="W9" s="4"/>
      <c r="X9" s="4"/>
      <c r="Y9" s="4"/>
      <c r="Z9" s="4"/>
    </row>
    <row r="10" ht="12.0" hidden="1" customHeight="1">
      <c r="A10" s="4"/>
      <c r="B10" s="4"/>
      <c r="C10" s="4"/>
      <c r="D10" s="4"/>
      <c r="E10" s="4" t="s">
        <v>78</v>
      </c>
      <c r="F10" s="4"/>
      <c r="G10" s="4"/>
      <c r="H10" s="4"/>
      <c r="I10" s="4"/>
      <c r="J10" s="4"/>
      <c r="K10" s="4"/>
      <c r="L10" s="4"/>
      <c r="M10" s="4"/>
      <c r="N10" s="4"/>
      <c r="O10" s="4"/>
      <c r="P10" s="4"/>
      <c r="Q10" s="4"/>
      <c r="R10" s="4"/>
      <c r="S10" s="4"/>
      <c r="T10" s="4"/>
      <c r="U10" s="4"/>
      <c r="V10" s="4"/>
      <c r="W10" s="4"/>
      <c r="X10" s="4"/>
      <c r="Y10" s="4"/>
      <c r="Z10" s="4"/>
    </row>
    <row r="11" ht="12.0" hidden="1" customHeight="1">
      <c r="A11" s="4"/>
      <c r="B11" s="4"/>
      <c r="C11" s="4"/>
      <c r="D11" s="4"/>
      <c r="E11" s="4" t="s">
        <v>79</v>
      </c>
      <c r="F11" s="4"/>
      <c r="G11" s="4"/>
      <c r="H11" s="4"/>
      <c r="I11" s="4"/>
      <c r="J11" s="4"/>
      <c r="K11" s="4"/>
      <c r="L11" s="4"/>
      <c r="M11" s="4"/>
      <c r="N11" s="4"/>
      <c r="O11" s="4"/>
      <c r="P11" s="4"/>
      <c r="Q11" s="4"/>
      <c r="R11" s="4"/>
      <c r="S11" s="4"/>
      <c r="T11" s="4"/>
      <c r="U11" s="4"/>
      <c r="V11" s="4"/>
      <c r="W11" s="4"/>
      <c r="X11" s="4"/>
      <c r="Y11" s="4"/>
      <c r="Z11" s="4"/>
    </row>
    <row r="12" ht="12.0" hidden="1" customHeight="1">
      <c r="A12" s="4"/>
      <c r="B12" s="4"/>
      <c r="C12" s="4"/>
      <c r="D12" s="4"/>
      <c r="E12" s="4" t="s">
        <v>80</v>
      </c>
      <c r="F12" s="4"/>
      <c r="G12" s="4"/>
      <c r="H12" s="4"/>
      <c r="I12" s="4"/>
      <c r="J12" s="4"/>
      <c r="K12" s="4"/>
      <c r="L12" s="4"/>
      <c r="M12" s="4"/>
      <c r="N12" s="4"/>
      <c r="O12" s="4"/>
      <c r="P12" s="4"/>
      <c r="Q12" s="4"/>
      <c r="R12" s="4"/>
      <c r="S12" s="4"/>
      <c r="T12" s="4"/>
      <c r="U12" s="4"/>
      <c r="V12" s="4"/>
      <c r="W12" s="4"/>
      <c r="X12" s="4"/>
      <c r="Y12" s="4"/>
      <c r="Z12" s="4"/>
    </row>
    <row r="13" ht="12.0" hidden="1" customHeight="1">
      <c r="A13" s="4"/>
      <c r="B13" s="4"/>
      <c r="C13" s="4" t="b">
        <f>FALSE()</f>
        <v>0</v>
      </c>
      <c r="D13" s="4"/>
      <c r="E13" s="4" t="s">
        <v>81</v>
      </c>
      <c r="F13" s="4"/>
      <c r="G13" s="4"/>
      <c r="H13" s="4"/>
      <c r="I13" s="4"/>
      <c r="J13" s="4"/>
      <c r="K13" s="4"/>
      <c r="L13" s="4"/>
      <c r="M13" s="4"/>
      <c r="N13" s="4"/>
      <c r="O13" s="4"/>
      <c r="P13" s="4"/>
      <c r="Q13" s="4"/>
      <c r="R13" s="4"/>
      <c r="S13" s="4"/>
      <c r="T13" s="4"/>
      <c r="U13" s="4"/>
      <c r="V13" s="4"/>
      <c r="W13" s="4"/>
      <c r="X13" s="4"/>
      <c r="Y13" s="4"/>
      <c r="Z13" s="4"/>
    </row>
    <row r="14" ht="12.0" hidden="1" customHeight="1">
      <c r="A14" s="4"/>
      <c r="B14" s="4"/>
      <c r="C14" s="4" t="b">
        <f>TRUE()</f>
        <v>1</v>
      </c>
      <c r="D14" s="4" t="s">
        <v>82</v>
      </c>
      <c r="E14" s="4" t="s">
        <v>83</v>
      </c>
      <c r="F14" s="4"/>
      <c r="G14" s="4"/>
      <c r="H14" s="4"/>
      <c r="I14" s="4"/>
      <c r="J14" s="4"/>
      <c r="K14" s="4"/>
      <c r="L14" s="4"/>
      <c r="M14" s="4"/>
      <c r="N14" s="4"/>
      <c r="O14" s="4"/>
      <c r="P14" s="4"/>
      <c r="Q14" s="4"/>
      <c r="R14" s="4"/>
      <c r="S14" s="4"/>
      <c r="T14" s="4"/>
      <c r="U14" s="4"/>
      <c r="V14" s="4"/>
      <c r="W14" s="4"/>
      <c r="X14" s="4"/>
      <c r="Y14" s="4"/>
      <c r="Z14" s="4"/>
    </row>
    <row r="15" ht="12.0" hidden="1" customHeight="1">
      <c r="A15" s="4"/>
      <c r="B15" s="4"/>
      <c r="C15" s="4"/>
      <c r="D15" s="4" t="s">
        <v>84</v>
      </c>
      <c r="E15" s="4" t="s">
        <v>85</v>
      </c>
      <c r="F15" s="4"/>
      <c r="G15" s="4"/>
      <c r="H15" s="4"/>
      <c r="I15" s="4"/>
      <c r="J15" s="4"/>
      <c r="K15" s="4"/>
      <c r="L15" s="4"/>
      <c r="M15" s="4"/>
      <c r="N15" s="4"/>
      <c r="O15" s="4"/>
      <c r="P15" s="4"/>
      <c r="Q15" s="4"/>
      <c r="R15" s="4"/>
      <c r="S15" s="4"/>
      <c r="T15" s="4"/>
      <c r="U15" s="4"/>
      <c r="V15" s="4"/>
      <c r="W15" s="4"/>
      <c r="X15" s="4"/>
      <c r="Y15" s="4"/>
      <c r="Z15" s="4"/>
    </row>
    <row r="16" ht="12.0" hidden="1" customHeight="1">
      <c r="A16" s="4"/>
      <c r="B16" s="4"/>
      <c r="C16" s="4"/>
      <c r="D16" s="4" t="s">
        <v>86</v>
      </c>
      <c r="E16" s="4" t="s">
        <v>87</v>
      </c>
      <c r="F16" s="4"/>
      <c r="G16" s="4"/>
      <c r="H16" s="4"/>
      <c r="I16" s="4"/>
      <c r="J16" s="4"/>
      <c r="K16" s="4"/>
      <c r="L16" s="4"/>
      <c r="M16" s="4"/>
      <c r="N16" s="4"/>
      <c r="O16" s="4"/>
      <c r="P16" s="4"/>
      <c r="Q16" s="4"/>
      <c r="R16" s="4"/>
      <c r="S16" s="4"/>
      <c r="T16" s="4"/>
      <c r="U16" s="4"/>
      <c r="V16" s="4"/>
      <c r="W16" s="4"/>
      <c r="X16" s="4"/>
      <c r="Y16" s="4"/>
      <c r="Z16" s="4"/>
    </row>
    <row r="17" ht="12.0" hidden="1" customHeight="1">
      <c r="A17" s="4"/>
      <c r="B17" s="4"/>
      <c r="C17" s="4"/>
      <c r="D17" s="4" t="s">
        <v>88</v>
      </c>
      <c r="E17" s="4" t="s">
        <v>89</v>
      </c>
      <c r="F17" s="4"/>
      <c r="G17" s="4"/>
      <c r="H17" s="4"/>
      <c r="I17" s="4"/>
      <c r="J17" s="4"/>
      <c r="K17" s="4"/>
      <c r="L17" s="4"/>
      <c r="M17" s="4"/>
      <c r="N17" s="4"/>
      <c r="O17" s="4"/>
      <c r="P17" s="4"/>
      <c r="Q17" s="4"/>
      <c r="R17" s="4"/>
      <c r="S17" s="4"/>
      <c r="T17" s="4"/>
      <c r="U17" s="4"/>
      <c r="V17" s="4"/>
      <c r="W17" s="4"/>
      <c r="X17" s="4"/>
      <c r="Y17" s="4"/>
      <c r="Z17" s="4"/>
    </row>
    <row r="18" ht="12.0" hidden="1" customHeight="1">
      <c r="A18" s="4"/>
      <c r="B18" s="4"/>
      <c r="C18" s="4"/>
      <c r="D18" s="4" t="s">
        <v>90</v>
      </c>
      <c r="E18" s="4" t="s">
        <v>91</v>
      </c>
      <c r="F18" s="4"/>
      <c r="G18" s="4"/>
      <c r="H18" s="4"/>
      <c r="I18" s="4"/>
      <c r="J18" s="4"/>
      <c r="K18" s="4"/>
      <c r="L18" s="4"/>
      <c r="M18" s="4"/>
      <c r="N18" s="4"/>
      <c r="O18" s="4"/>
      <c r="P18" s="4"/>
      <c r="Q18" s="4"/>
      <c r="R18" s="4"/>
      <c r="S18" s="4"/>
      <c r="T18" s="4"/>
      <c r="U18" s="4"/>
      <c r="V18" s="4"/>
      <c r="W18" s="4"/>
      <c r="X18" s="4"/>
      <c r="Y18" s="4"/>
      <c r="Z18" s="4"/>
    </row>
    <row r="19" ht="12.0" customHeight="1">
      <c r="A19" s="4">
        <f>'Year 1'!A19</f>
        <v>0</v>
      </c>
      <c r="B19" s="4">
        <f>'Year 1'!B19</f>
        <v>0</v>
      </c>
      <c r="C19" s="46">
        <f>'Year 1'!C19</f>
        <v>0</v>
      </c>
      <c r="D19" s="4">
        <f>'Year 1'!D19</f>
        <v>0</v>
      </c>
      <c r="E19" s="4">
        <f>'Year 1'!E19</f>
        <v>0</v>
      </c>
      <c r="F19" s="45">
        <f>'Year 1'!F19*(100+Living)/100</f>
        <v>0</v>
      </c>
      <c r="G19" s="42">
        <v>0.0</v>
      </c>
      <c r="H19" s="42">
        <v>0.0</v>
      </c>
      <c r="I19" s="42">
        <v>0.0</v>
      </c>
      <c r="J19" s="45">
        <f t="shared" ref="J19:J29" si="1">F19*((G19*H19)/100+(G19*I19)/100)</f>
        <v>0</v>
      </c>
      <c r="K19" s="46">
        <f t="shared" ref="K19:K29" si="2">ROUNDUP(H19+I19,0)</f>
        <v>0</v>
      </c>
      <c r="L19" s="4"/>
      <c r="M19" s="7">
        <f>'Year 1'!M19</f>
        <v>0</v>
      </c>
      <c r="N19" s="7">
        <f t="shared" ref="N19:N29" si="3">J19</f>
        <v>0</v>
      </c>
      <c r="O19" s="7"/>
      <c r="P19" s="7"/>
      <c r="Q19" s="7"/>
      <c r="R19" s="7">
        <f>'Year 1'!R19</f>
        <v>0</v>
      </c>
      <c r="S19" s="7">
        <f>J39</f>
        <v>0</v>
      </c>
      <c r="T19" s="4"/>
      <c r="U19" s="4"/>
      <c r="V19" s="4"/>
      <c r="W19" s="4"/>
      <c r="X19" s="4"/>
      <c r="Y19" s="4"/>
      <c r="Z19" s="4"/>
    </row>
    <row r="20" ht="12.0" customHeight="1">
      <c r="A20" s="4">
        <f>'Year 1'!A20</f>
        <v>0</v>
      </c>
      <c r="B20" s="4">
        <f>'Year 1'!B20</f>
        <v>0</v>
      </c>
      <c r="C20" s="46">
        <f>'Year 1'!C20</f>
        <v>0</v>
      </c>
      <c r="D20" s="4">
        <f>'Year 1'!D20</f>
        <v>0</v>
      </c>
      <c r="E20" s="4">
        <f>'Year 1'!E20</f>
        <v>0</v>
      </c>
      <c r="F20" s="45">
        <f>'Year 1'!F20*(100+Living)/100</f>
        <v>0</v>
      </c>
      <c r="G20" s="42">
        <v>0.0</v>
      </c>
      <c r="H20" s="42">
        <v>0.0</v>
      </c>
      <c r="I20" s="42">
        <v>0.0</v>
      </c>
      <c r="J20" s="45">
        <f t="shared" si="1"/>
        <v>0</v>
      </c>
      <c r="K20" s="46">
        <f t="shared" si="2"/>
        <v>0</v>
      </c>
      <c r="L20" s="4"/>
      <c r="M20" s="7">
        <f>'Year 1'!M20</f>
        <v>0</v>
      </c>
      <c r="N20" s="7">
        <f t="shared" si="3"/>
        <v>0</v>
      </c>
      <c r="O20" s="7"/>
      <c r="P20" s="7"/>
      <c r="Q20" s="7"/>
      <c r="R20" s="7">
        <f>'Year 1'!R20</f>
        <v>0</v>
      </c>
      <c r="S20" s="7">
        <f t="shared" ref="S20:S24" si="4">J39</f>
        <v>0</v>
      </c>
      <c r="T20" s="4"/>
      <c r="U20" s="4"/>
      <c r="V20" s="4"/>
      <c r="W20" s="4"/>
      <c r="X20" s="4"/>
      <c r="Y20" s="4"/>
      <c r="Z20" s="4"/>
    </row>
    <row r="21" ht="12.0" customHeight="1">
      <c r="A21" s="4">
        <f>'Year 1'!A21</f>
        <v>0</v>
      </c>
      <c r="B21" s="4">
        <f>'Year 1'!B21</f>
        <v>0</v>
      </c>
      <c r="C21" s="46">
        <f>'Year 1'!C21</f>
        <v>0</v>
      </c>
      <c r="D21" s="4">
        <f>'Year 1'!D21</f>
        <v>0</v>
      </c>
      <c r="E21" s="4">
        <f>'Year 1'!E21</f>
        <v>0</v>
      </c>
      <c r="F21" s="45">
        <f>'Year 1'!F21*(100+Living)/100</f>
        <v>0</v>
      </c>
      <c r="G21" s="42">
        <v>0.0</v>
      </c>
      <c r="H21" s="42">
        <v>0.0</v>
      </c>
      <c r="I21" s="42">
        <v>0.0</v>
      </c>
      <c r="J21" s="45">
        <f t="shared" si="1"/>
        <v>0</v>
      </c>
      <c r="K21" s="46">
        <f t="shared" si="2"/>
        <v>0</v>
      </c>
      <c r="L21" s="4"/>
      <c r="M21" s="7">
        <f>'Year 1'!M21</f>
        <v>0</v>
      </c>
      <c r="N21" s="7">
        <f t="shared" si="3"/>
        <v>0</v>
      </c>
      <c r="O21" s="7"/>
      <c r="P21" s="7"/>
      <c r="Q21" s="7"/>
      <c r="R21" s="7">
        <f>'Year 1'!R21</f>
        <v>0</v>
      </c>
      <c r="S21" s="7">
        <f t="shared" si="4"/>
        <v>0</v>
      </c>
      <c r="T21" s="4"/>
      <c r="U21" s="4"/>
      <c r="V21" s="4"/>
      <c r="W21" s="4"/>
      <c r="X21" s="4"/>
      <c r="Y21" s="4"/>
      <c r="Z21" s="4"/>
    </row>
    <row r="22" ht="12.0" customHeight="1">
      <c r="A22" s="4">
        <f>'Year 1'!A22</f>
        <v>0</v>
      </c>
      <c r="B22" s="4">
        <f>'Year 1'!B22</f>
        <v>0</v>
      </c>
      <c r="C22" s="46">
        <f>'Year 1'!C22</f>
        <v>0</v>
      </c>
      <c r="D22" s="4">
        <f>'Year 1'!D22</f>
        <v>0</v>
      </c>
      <c r="E22" s="4">
        <f>'Year 1'!E22</f>
        <v>0</v>
      </c>
      <c r="F22" s="45">
        <f>'Year 1'!F22*(100+Living)/100</f>
        <v>0</v>
      </c>
      <c r="G22" s="42">
        <v>0.0</v>
      </c>
      <c r="H22" s="42">
        <v>0.0</v>
      </c>
      <c r="I22" s="42">
        <v>0.0</v>
      </c>
      <c r="J22" s="45">
        <f t="shared" si="1"/>
        <v>0</v>
      </c>
      <c r="K22" s="46">
        <f t="shared" si="2"/>
        <v>0</v>
      </c>
      <c r="L22" s="4"/>
      <c r="M22" s="7">
        <f>'Year 1'!M22</f>
        <v>0</v>
      </c>
      <c r="N22" s="7">
        <f t="shared" si="3"/>
        <v>0</v>
      </c>
      <c r="O22" s="7"/>
      <c r="P22" s="7"/>
      <c r="Q22" s="7"/>
      <c r="R22" s="7">
        <f>'Year 1'!R22</f>
        <v>0</v>
      </c>
      <c r="S22" s="7">
        <f t="shared" si="4"/>
        <v>0</v>
      </c>
      <c r="T22" s="4"/>
      <c r="U22" s="4"/>
      <c r="V22" s="4"/>
      <c r="W22" s="4"/>
      <c r="X22" s="4"/>
      <c r="Y22" s="4"/>
      <c r="Z22" s="4"/>
    </row>
    <row r="23" ht="12.0" customHeight="1">
      <c r="A23" s="4">
        <f>'Year 1'!A23</f>
        <v>0</v>
      </c>
      <c r="B23" s="4">
        <f>'Year 1'!B23</f>
        <v>0</v>
      </c>
      <c r="C23" s="46">
        <f>'Year 1'!C23</f>
        <v>0</v>
      </c>
      <c r="D23" s="4">
        <f>'Year 1'!D23</f>
        <v>0</v>
      </c>
      <c r="E23" s="4">
        <f>'Year 1'!E23</f>
        <v>0</v>
      </c>
      <c r="F23" s="45">
        <f>'Year 1'!F23*(100+Living)/100</f>
        <v>0</v>
      </c>
      <c r="G23" s="42">
        <v>0.0</v>
      </c>
      <c r="H23" s="42">
        <v>0.0</v>
      </c>
      <c r="I23" s="42">
        <v>0.0</v>
      </c>
      <c r="J23" s="45">
        <f t="shared" si="1"/>
        <v>0</v>
      </c>
      <c r="K23" s="46">
        <f t="shared" si="2"/>
        <v>0</v>
      </c>
      <c r="L23" s="4"/>
      <c r="M23" s="7">
        <f>'Year 1'!M23</f>
        <v>0</v>
      </c>
      <c r="N23" s="7">
        <f t="shared" si="3"/>
        <v>0</v>
      </c>
      <c r="O23" s="7"/>
      <c r="P23" s="7"/>
      <c r="Q23" s="7"/>
      <c r="R23" s="7">
        <f>'Year 1'!R23</f>
        <v>0</v>
      </c>
      <c r="S23" s="7">
        <f t="shared" si="4"/>
        <v>0</v>
      </c>
      <c r="T23" s="4"/>
      <c r="U23" s="4"/>
      <c r="V23" s="4"/>
      <c r="W23" s="4"/>
      <c r="X23" s="4"/>
      <c r="Y23" s="4"/>
      <c r="Z23" s="4"/>
    </row>
    <row r="24" ht="12.0" customHeight="1">
      <c r="A24" s="4">
        <f>'Year 1'!A24</f>
        <v>0</v>
      </c>
      <c r="B24" s="4">
        <f>'Year 1'!B24</f>
        <v>0</v>
      </c>
      <c r="C24" s="46">
        <f>'Year 1'!C24</f>
        <v>0</v>
      </c>
      <c r="D24" s="4">
        <f>'Year 1'!D24</f>
        <v>0</v>
      </c>
      <c r="E24" s="4">
        <f>'Year 1'!E24</f>
        <v>0</v>
      </c>
      <c r="F24" s="45">
        <f>'Year 1'!F24*(100+Living)/100</f>
        <v>0</v>
      </c>
      <c r="G24" s="42">
        <v>0.0</v>
      </c>
      <c r="H24" s="42">
        <v>0.0</v>
      </c>
      <c r="I24" s="42">
        <v>0.0</v>
      </c>
      <c r="J24" s="45">
        <f t="shared" si="1"/>
        <v>0</v>
      </c>
      <c r="K24" s="46">
        <f t="shared" si="2"/>
        <v>0</v>
      </c>
      <c r="L24" s="4"/>
      <c r="M24" s="7">
        <f>'Year 1'!M24</f>
        <v>0</v>
      </c>
      <c r="N24" s="7">
        <f t="shared" si="3"/>
        <v>0</v>
      </c>
      <c r="O24" s="7"/>
      <c r="P24" s="7"/>
      <c r="Q24" s="7"/>
      <c r="R24" s="7">
        <f>'Year 1'!R24</f>
        <v>0</v>
      </c>
      <c r="S24" s="7">
        <f t="shared" si="4"/>
        <v>0</v>
      </c>
      <c r="T24" s="4"/>
      <c r="U24" s="4"/>
      <c r="V24" s="4"/>
      <c r="W24" s="4"/>
      <c r="X24" s="4"/>
      <c r="Y24" s="4"/>
      <c r="Z24" s="4"/>
    </row>
    <row r="25" ht="12.0" hidden="1" customHeight="1">
      <c r="A25" s="4">
        <f>'Year 1'!A25</f>
        <v>0</v>
      </c>
      <c r="B25" s="4">
        <f>'Year 1'!B25</f>
        <v>0</v>
      </c>
      <c r="C25" s="46">
        <f>'Year 1'!C25</f>
        <v>0</v>
      </c>
      <c r="D25" s="4">
        <f>'Year 1'!D25</f>
        <v>0</v>
      </c>
      <c r="E25" s="4">
        <f>'Year 1'!E25</f>
        <v>0</v>
      </c>
      <c r="F25" s="45">
        <f>'Year 1'!F25*(100+Living)/100</f>
        <v>0</v>
      </c>
      <c r="G25" s="42">
        <v>0.0</v>
      </c>
      <c r="H25" s="42">
        <v>0.0</v>
      </c>
      <c r="I25" s="42">
        <v>0.0</v>
      </c>
      <c r="J25" s="45">
        <f t="shared" si="1"/>
        <v>0</v>
      </c>
      <c r="K25" s="46">
        <f t="shared" si="2"/>
        <v>0</v>
      </c>
      <c r="L25" s="4"/>
      <c r="M25" s="7">
        <f>'Year 1'!M25</f>
        <v>0</v>
      </c>
      <c r="N25" s="7">
        <f t="shared" si="3"/>
        <v>0</v>
      </c>
      <c r="O25" s="7"/>
      <c r="P25" s="7"/>
      <c r="Q25" s="7"/>
      <c r="R25" s="7">
        <f>'Year 1'!R25</f>
        <v>0</v>
      </c>
      <c r="S25" s="7">
        <f>J45</f>
        <v>0</v>
      </c>
      <c r="T25" s="4"/>
      <c r="U25" s="4"/>
      <c r="V25" s="4"/>
      <c r="W25" s="4"/>
      <c r="X25" s="4"/>
      <c r="Y25" s="4"/>
      <c r="Z25" s="4"/>
    </row>
    <row r="26" ht="12.0" hidden="1" customHeight="1">
      <c r="A26" s="22">
        <v>0.0</v>
      </c>
      <c r="B26" s="22">
        <v>0.0</v>
      </c>
      <c r="C26" s="42">
        <v>0.0</v>
      </c>
      <c r="D26" s="43">
        <v>0.0</v>
      </c>
      <c r="E26" s="43">
        <v>0.0</v>
      </c>
      <c r="F26" s="44">
        <v>0.0</v>
      </c>
      <c r="G26" s="42">
        <v>0.0</v>
      </c>
      <c r="H26" s="42">
        <v>0.0</v>
      </c>
      <c r="I26" s="42">
        <v>0.0</v>
      </c>
      <c r="J26" s="45">
        <f t="shared" si="1"/>
        <v>0</v>
      </c>
      <c r="K26" s="46">
        <f t="shared" si="2"/>
        <v>0</v>
      </c>
      <c r="L26" s="4"/>
      <c r="M26" s="7">
        <f>'Year 1'!M25</f>
        <v>0</v>
      </c>
      <c r="N26" s="7">
        <f t="shared" si="3"/>
        <v>0</v>
      </c>
      <c r="O26" s="7"/>
      <c r="P26" s="7"/>
      <c r="Q26" s="7"/>
      <c r="R26" s="7">
        <f>'Year 1'!R25</f>
        <v>0</v>
      </c>
      <c r="S26" s="7">
        <f t="shared" ref="S26:S28" si="5">J45</f>
        <v>0</v>
      </c>
      <c r="T26" s="4"/>
      <c r="U26" s="4"/>
      <c r="V26" s="4"/>
      <c r="W26" s="4"/>
      <c r="X26" s="4"/>
      <c r="Y26" s="4"/>
      <c r="Z26" s="4"/>
    </row>
    <row r="27" ht="12.0" hidden="1" customHeight="1">
      <c r="A27" s="22">
        <v>0.0</v>
      </c>
      <c r="B27" s="22">
        <v>0.0</v>
      </c>
      <c r="C27" s="42">
        <v>0.0</v>
      </c>
      <c r="D27" s="43">
        <v>0.0</v>
      </c>
      <c r="E27" s="43">
        <v>0.0</v>
      </c>
      <c r="F27" s="44">
        <v>0.0</v>
      </c>
      <c r="G27" s="42">
        <v>0.0</v>
      </c>
      <c r="H27" s="42">
        <v>0.0</v>
      </c>
      <c r="I27" s="42">
        <v>0.0</v>
      </c>
      <c r="J27" s="45">
        <f t="shared" si="1"/>
        <v>0</v>
      </c>
      <c r="K27" s="46">
        <f t="shared" si="2"/>
        <v>0</v>
      </c>
      <c r="L27" s="4"/>
      <c r="M27" s="7">
        <f>'Year 1'!M25</f>
        <v>0</v>
      </c>
      <c r="N27" s="7">
        <f t="shared" si="3"/>
        <v>0</v>
      </c>
      <c r="O27" s="7"/>
      <c r="P27" s="7"/>
      <c r="Q27" s="7"/>
      <c r="R27" s="7">
        <f>'Year 1'!R25</f>
        <v>0</v>
      </c>
      <c r="S27" s="7">
        <f t="shared" si="5"/>
        <v>0</v>
      </c>
      <c r="T27" s="4"/>
      <c r="U27" s="4"/>
      <c r="V27" s="4"/>
      <c r="W27" s="4"/>
      <c r="X27" s="4"/>
      <c r="Y27" s="4"/>
      <c r="Z27" s="4"/>
    </row>
    <row r="28" ht="12.0" hidden="1" customHeight="1">
      <c r="A28" s="22">
        <v>0.0</v>
      </c>
      <c r="B28" s="22">
        <v>0.0</v>
      </c>
      <c r="C28" s="42">
        <v>0.0</v>
      </c>
      <c r="D28" s="43">
        <v>0.0</v>
      </c>
      <c r="E28" s="43">
        <v>0.0</v>
      </c>
      <c r="F28" s="44">
        <v>0.0</v>
      </c>
      <c r="G28" s="42">
        <v>0.0</v>
      </c>
      <c r="H28" s="42">
        <v>0.0</v>
      </c>
      <c r="I28" s="42">
        <v>0.0</v>
      </c>
      <c r="J28" s="45">
        <f t="shared" si="1"/>
        <v>0</v>
      </c>
      <c r="K28" s="46">
        <f t="shared" si="2"/>
        <v>0</v>
      </c>
      <c r="L28" s="4"/>
      <c r="M28" s="7">
        <f>'Year 1'!M25</f>
        <v>0</v>
      </c>
      <c r="N28" s="7">
        <f t="shared" si="3"/>
        <v>0</v>
      </c>
      <c r="O28" s="7"/>
      <c r="P28" s="7"/>
      <c r="Q28" s="7"/>
      <c r="R28" s="7">
        <f>'Year 1'!R25</f>
        <v>0</v>
      </c>
      <c r="S28" s="7">
        <f t="shared" si="5"/>
        <v>0</v>
      </c>
      <c r="T28" s="4"/>
      <c r="U28" s="4"/>
      <c r="V28" s="4"/>
      <c r="W28" s="4"/>
      <c r="X28" s="4"/>
      <c r="Y28" s="4"/>
      <c r="Z28" s="4"/>
    </row>
    <row r="29" ht="12.0" hidden="1" customHeight="1">
      <c r="A29" s="22">
        <v>0.0</v>
      </c>
      <c r="B29" s="22">
        <v>0.0</v>
      </c>
      <c r="C29" s="42">
        <v>0.0</v>
      </c>
      <c r="D29" s="43">
        <v>0.0</v>
      </c>
      <c r="E29" s="43">
        <v>0.0</v>
      </c>
      <c r="F29" s="44">
        <v>0.0</v>
      </c>
      <c r="G29" s="42">
        <v>0.0</v>
      </c>
      <c r="H29" s="42">
        <v>0.0</v>
      </c>
      <c r="I29" s="42">
        <v>0.0</v>
      </c>
      <c r="J29" s="45">
        <f t="shared" si="1"/>
        <v>0</v>
      </c>
      <c r="K29" s="46">
        <f t="shared" si="2"/>
        <v>0</v>
      </c>
      <c r="L29" s="4"/>
      <c r="M29" s="7" t="str">
        <f>'Year 1'!M26</f>
        <v/>
      </c>
      <c r="N29" s="7">
        <f t="shared" si="3"/>
        <v>0</v>
      </c>
      <c r="O29" s="7"/>
      <c r="P29" s="7"/>
      <c r="Q29" s="7"/>
      <c r="R29" s="7" t="str">
        <f>'Year 1'!R26</f>
        <v/>
      </c>
      <c r="S29" s="7">
        <f>J49</f>
        <v>0</v>
      </c>
      <c r="T29" s="4"/>
      <c r="U29" s="4"/>
      <c r="V29" s="4"/>
      <c r="W29" s="4"/>
      <c r="X29" s="4"/>
      <c r="Y29" s="4"/>
      <c r="Z29" s="4"/>
    </row>
    <row r="30" ht="12.0" customHeight="1">
      <c r="A30" s="4"/>
      <c r="B30" s="4"/>
      <c r="C30" s="4"/>
      <c r="D30" s="4"/>
      <c r="E30" s="4"/>
      <c r="F30" s="45"/>
      <c r="G30" s="47" t="s">
        <v>92</v>
      </c>
      <c r="I30" s="47"/>
      <c r="J30" s="48">
        <f>SUM(J19:J29)</f>
        <v>0</v>
      </c>
      <c r="K30" s="4"/>
      <c r="L30" s="4"/>
      <c r="M30" s="4"/>
      <c r="N30" s="4"/>
      <c r="O30" s="4"/>
      <c r="P30" s="4"/>
      <c r="Q30" s="4"/>
      <c r="R30" s="4"/>
      <c r="S30" s="4"/>
      <c r="T30" s="4"/>
      <c r="U30" s="4"/>
      <c r="V30" s="4"/>
      <c r="W30" s="4"/>
      <c r="X30" s="4"/>
      <c r="Y30" s="4"/>
      <c r="Z30" s="4"/>
    </row>
    <row r="31" ht="12.0" customHeight="1">
      <c r="A31" s="38" t="s">
        <v>93</v>
      </c>
      <c r="B31" s="4"/>
      <c r="C31" s="4"/>
      <c r="D31" s="4"/>
      <c r="E31" s="4"/>
      <c r="F31" s="4"/>
      <c r="G31" s="4"/>
      <c r="H31" s="4"/>
      <c r="I31" s="4"/>
      <c r="J31" s="4"/>
      <c r="K31" s="4"/>
      <c r="L31" s="4"/>
      <c r="M31" s="4"/>
      <c r="N31" s="4"/>
      <c r="O31" s="4"/>
      <c r="P31" s="4"/>
      <c r="Q31" s="4"/>
      <c r="R31" s="4"/>
      <c r="S31" s="4"/>
      <c r="T31" s="4"/>
      <c r="U31" s="4"/>
      <c r="V31" s="4"/>
      <c r="W31" s="4"/>
      <c r="X31" s="4"/>
      <c r="Y31" s="4"/>
      <c r="Z31" s="4"/>
    </row>
    <row r="32" ht="12.0" customHeight="1">
      <c r="A32" s="41" t="s">
        <v>67</v>
      </c>
      <c r="B32" s="41" t="s">
        <v>68</v>
      </c>
      <c r="C32" s="41" t="s">
        <v>69</v>
      </c>
      <c r="D32" s="41" t="s">
        <v>94</v>
      </c>
      <c r="E32" s="41" t="s">
        <v>95</v>
      </c>
      <c r="F32" s="1" t="s">
        <v>96</v>
      </c>
      <c r="G32" s="40" t="s">
        <v>97</v>
      </c>
      <c r="H32" s="40" t="s">
        <v>98</v>
      </c>
      <c r="I32" s="40"/>
      <c r="J32" s="40" t="s">
        <v>99</v>
      </c>
      <c r="K32" s="4" t="s">
        <v>100</v>
      </c>
      <c r="L32" s="4"/>
      <c r="M32" s="4"/>
      <c r="N32" s="4"/>
      <c r="O32" s="4" t="s">
        <v>101</v>
      </c>
      <c r="P32" s="4"/>
      <c r="Q32" s="4"/>
      <c r="R32" s="4"/>
      <c r="S32" s="4" t="s">
        <v>102</v>
      </c>
      <c r="T32" s="4"/>
      <c r="U32" s="4"/>
      <c r="V32" s="4"/>
      <c r="W32" s="4"/>
      <c r="X32" s="4"/>
      <c r="Y32" s="4"/>
      <c r="Z32" s="4"/>
    </row>
    <row r="33" ht="12.0" hidden="1" customHeight="1">
      <c r="A33" s="41"/>
      <c r="B33" s="41"/>
      <c r="C33" s="41"/>
      <c r="D33" s="41"/>
      <c r="E33" s="14"/>
      <c r="F33" s="4"/>
      <c r="G33" s="40"/>
      <c r="H33" s="40"/>
      <c r="I33" s="40"/>
      <c r="J33" s="40"/>
      <c r="K33" s="4"/>
      <c r="L33" s="4"/>
      <c r="M33" s="5"/>
      <c r="N33" s="4"/>
      <c r="O33" s="4"/>
      <c r="P33" s="4"/>
      <c r="Q33" s="4"/>
      <c r="R33" s="4"/>
      <c r="S33" s="4"/>
      <c r="T33" s="4"/>
      <c r="U33" s="4"/>
      <c r="V33" s="4"/>
      <c r="W33" s="4"/>
      <c r="X33" s="4"/>
      <c r="Y33" s="4"/>
      <c r="Z33" s="4"/>
    </row>
    <row r="34" ht="12.0" hidden="1" customHeight="1">
      <c r="A34" s="41"/>
      <c r="B34" s="41"/>
      <c r="C34" s="41"/>
      <c r="D34" s="41"/>
      <c r="E34" s="14" t="s">
        <v>103</v>
      </c>
      <c r="F34" s="4"/>
      <c r="G34" s="40"/>
      <c r="H34" s="40"/>
      <c r="I34" s="40"/>
      <c r="J34" s="40"/>
      <c r="K34" s="4"/>
      <c r="L34" s="4"/>
      <c r="M34" s="4"/>
      <c r="N34" s="4"/>
      <c r="O34" s="4"/>
      <c r="P34" s="4"/>
      <c r="Q34" s="4"/>
      <c r="R34" s="4"/>
      <c r="S34" s="4"/>
      <c r="T34" s="4"/>
      <c r="U34" s="4"/>
      <c r="V34" s="4"/>
      <c r="W34" s="4"/>
      <c r="X34" s="4"/>
      <c r="Y34" s="4"/>
      <c r="Z34" s="4"/>
    </row>
    <row r="35" ht="12.0" hidden="1" customHeight="1">
      <c r="A35" s="41"/>
      <c r="B35" s="41"/>
      <c r="C35" s="41"/>
      <c r="D35" s="41"/>
      <c r="E35" s="14" t="s">
        <v>104</v>
      </c>
      <c r="F35" s="4"/>
      <c r="G35" s="40"/>
      <c r="H35" s="40"/>
      <c r="I35" s="40"/>
      <c r="J35" s="40"/>
      <c r="K35" s="4"/>
      <c r="L35" s="4"/>
      <c r="M35" s="4"/>
      <c r="N35" s="4"/>
      <c r="O35" s="4"/>
      <c r="P35" s="4"/>
      <c r="Q35" s="4"/>
      <c r="R35" s="4"/>
      <c r="S35" s="4"/>
      <c r="T35" s="4"/>
      <c r="U35" s="4"/>
      <c r="V35" s="4"/>
      <c r="W35" s="4"/>
      <c r="X35" s="4"/>
      <c r="Y35" s="4"/>
      <c r="Z35" s="4"/>
    </row>
    <row r="36" ht="12.0" hidden="1" customHeight="1">
      <c r="A36" s="41"/>
      <c r="B36" s="41"/>
      <c r="C36" s="41"/>
      <c r="D36" s="14" t="s">
        <v>86</v>
      </c>
      <c r="E36" s="14" t="s">
        <v>105</v>
      </c>
      <c r="F36" s="4"/>
      <c r="G36" s="40"/>
      <c r="H36" s="49"/>
      <c r="I36" s="49"/>
      <c r="J36" s="40"/>
      <c r="K36" s="4"/>
      <c r="L36" s="4"/>
      <c r="M36" s="4"/>
      <c r="N36" s="4"/>
      <c r="O36" s="4"/>
      <c r="P36" s="4"/>
      <c r="Q36" s="4"/>
      <c r="R36" s="4"/>
      <c r="S36" s="4"/>
      <c r="T36" s="4"/>
      <c r="U36" s="4"/>
      <c r="V36" s="4"/>
      <c r="W36" s="4"/>
      <c r="X36" s="4"/>
      <c r="Y36" s="5"/>
      <c r="Z36" s="4"/>
    </row>
    <row r="37" ht="12.0" hidden="1" customHeight="1">
      <c r="A37" s="41"/>
      <c r="B37" s="41"/>
      <c r="C37" s="41"/>
      <c r="D37" s="14" t="s">
        <v>106</v>
      </c>
      <c r="E37" s="14" t="s">
        <v>107</v>
      </c>
      <c r="F37" s="4" t="s">
        <v>108</v>
      </c>
      <c r="G37" s="40"/>
      <c r="H37" s="40"/>
      <c r="I37" s="40"/>
      <c r="J37" s="40"/>
      <c r="K37" s="4"/>
      <c r="L37" s="4"/>
      <c r="M37" s="4"/>
      <c r="N37" s="4"/>
      <c r="O37" s="4"/>
      <c r="P37" s="4"/>
      <c r="Q37" s="4"/>
      <c r="R37" s="4"/>
      <c r="S37" s="4"/>
      <c r="T37" s="4"/>
      <c r="U37" s="4"/>
      <c r="V37" s="4"/>
      <c r="W37" s="4"/>
      <c r="X37" s="4"/>
      <c r="Y37" s="4"/>
      <c r="Z37" s="4"/>
    </row>
    <row r="38" ht="12.0" hidden="1" customHeight="1">
      <c r="A38" s="41"/>
      <c r="B38" s="41"/>
      <c r="C38" s="41"/>
      <c r="D38" s="14" t="s">
        <v>109</v>
      </c>
      <c r="E38" s="14" t="s">
        <v>110</v>
      </c>
      <c r="F38" s="4" t="s">
        <v>111</v>
      </c>
      <c r="G38" s="40"/>
      <c r="H38" s="40"/>
      <c r="I38" s="40"/>
      <c r="J38" s="40"/>
      <c r="K38" s="4" t="s">
        <v>86</v>
      </c>
      <c r="L38" s="4" t="s">
        <v>106</v>
      </c>
      <c r="M38" s="4" t="s">
        <v>109</v>
      </c>
      <c r="N38" s="1" t="s">
        <v>112</v>
      </c>
      <c r="O38" s="4" t="s">
        <v>86</v>
      </c>
      <c r="P38" s="4" t="s">
        <v>106</v>
      </c>
      <c r="Q38" s="4" t="s">
        <v>109</v>
      </c>
      <c r="R38" s="1" t="s">
        <v>113</v>
      </c>
      <c r="S38" s="4" t="s">
        <v>114</v>
      </c>
      <c r="T38" s="4" t="s">
        <v>104</v>
      </c>
      <c r="U38" s="4" t="s">
        <v>105</v>
      </c>
      <c r="V38" s="4" t="s">
        <v>107</v>
      </c>
      <c r="W38" s="4" t="s">
        <v>110</v>
      </c>
      <c r="X38" s="1" t="s">
        <v>115</v>
      </c>
      <c r="Y38" s="4"/>
      <c r="Z38" s="4"/>
    </row>
    <row r="39" ht="12.0" customHeight="1">
      <c r="A39" s="4">
        <f>'Year 1'!A35</f>
        <v>0</v>
      </c>
      <c r="B39" s="4">
        <f>'Year 1'!B35</f>
        <v>0</v>
      </c>
      <c r="C39" s="46">
        <f>'Year 1'!C35</f>
        <v>0</v>
      </c>
      <c r="D39" s="4" t="str">
        <f>'Year 1'!D35</f>
        <v>TRS</v>
      </c>
      <c r="E39" s="4" t="str">
        <f>'Year 1'!E35</f>
        <v>Employee</v>
      </c>
      <c r="F39" s="4" t="str">
        <f>'Year 1'!F35</f>
        <v>Yes</v>
      </c>
      <c r="G39" s="5">
        <f>'Year 1'!G35</f>
        <v>39326</v>
      </c>
      <c r="H39" s="4">
        <f>IF(G39&gt;Fringe1End,R39,N39)</f>
        <v>15.45</v>
      </c>
      <c r="I39" s="4"/>
      <c r="J39" s="45">
        <f t="shared" ref="J39:J49" si="6">(J19*H39/100)+X39</f>
        <v>0</v>
      </c>
      <c r="K39" s="4">
        <f>IF(D39=$D$36,F1.Hourly,0)</f>
        <v>0</v>
      </c>
      <c r="L39" s="4">
        <f>IF(D39=$D$37,F1.FS.ORP,0)</f>
        <v>0</v>
      </c>
      <c r="M39" s="4">
        <f>IF(D39=$D$38,F1.FS.TRS,0)</f>
        <v>21.7</v>
      </c>
      <c r="N39" s="50">
        <f t="shared" ref="N39:N49" si="7">SUM(K39:M39)</f>
        <v>21.7</v>
      </c>
      <c r="O39" s="4">
        <f>IF(D39=$D$36,F2.Hourly,0)</f>
        <v>0</v>
      </c>
      <c r="P39" s="4">
        <f>IF(D39=$D$37,F2.FS.ORP,0)</f>
        <v>0</v>
      </c>
      <c r="Q39" s="4">
        <f>IF(D39=$D$38,F2.FS.TRS,0)</f>
        <v>15.45</v>
      </c>
      <c r="R39" s="50">
        <f t="shared" ref="R39:R49" si="8">SUM(O39:Q39)</f>
        <v>15.45</v>
      </c>
      <c r="S39" s="46">
        <f t="shared" ref="S39:S49" si="9">IF(F39=$F$37,G19,100)</f>
        <v>0</v>
      </c>
      <c r="T39" s="4">
        <f>IF($E39=$E$35,IF($D19=$D$14,Ins.PT.E*$K19*S39/100,IF($D19=$D$15,Ins.PT.E*$K19*S39/100,Ins.E*$K19*S39/100)),0)</f>
        <v>0</v>
      </c>
      <c r="U39" s="4">
        <f>IF($E39=$E$36,IF($D19=$D$14,Ins.PT.S*$K19*S39/100,IF($D19=$D$15,Ins.PT.S*$K19*S39/100,Ins.S*$K19*S39/100)),0)</f>
        <v>0</v>
      </c>
      <c r="V39" s="4">
        <f>IF($E39=$E$37,IF($D19=$D$14,Ins.PT.C*$K19*S39/100,IF($D19=$D$15,Ins.PT.C*$K19*S39/100,Ins.C*$K19*S39/100)),0)</f>
        <v>0</v>
      </c>
      <c r="W39" s="4">
        <f>IF($E39=$E$38,IF($D19=$D$14,Ins.PT.F*$K19*S39/100,IF($D19=$D$15,Ins.PT.F*$K19*S39/100,Ins.F*$K19*S39/100)),0)</f>
        <v>0</v>
      </c>
      <c r="X39" s="51">
        <f>IF(D19=$D$18,ROUNDDOWN(DAYS360(G39,$J$4)/(360*Long.Per),0)*20*K19*G19/100,0)+SUM(T39:W39)</f>
        <v>0</v>
      </c>
      <c r="Y39" s="4"/>
      <c r="Z39" s="4"/>
    </row>
    <row r="40" ht="12.0" customHeight="1">
      <c r="A40" s="4">
        <f>'Year 1'!A36</f>
        <v>0</v>
      </c>
      <c r="B40" s="4">
        <f>'Year 1'!B36</f>
        <v>0</v>
      </c>
      <c r="C40" s="46">
        <f>'Year 1'!C36</f>
        <v>0</v>
      </c>
      <c r="D40" s="4" t="str">
        <f>'Year 1'!D36</f>
        <v>TRS</v>
      </c>
      <c r="E40" s="4" t="str">
        <f>'Year 1'!E36</f>
        <v>Employee</v>
      </c>
      <c r="F40" s="4" t="str">
        <f>'Year 1'!F36</f>
        <v>Yes</v>
      </c>
      <c r="G40" s="5">
        <f>'Year 1'!G36</f>
        <v>39326</v>
      </c>
      <c r="H40" s="4">
        <f>IF(G40&gt;Fringe1End,R40,N40)</f>
        <v>15.45</v>
      </c>
      <c r="I40" s="4"/>
      <c r="J40" s="45">
        <f t="shared" si="6"/>
        <v>0</v>
      </c>
      <c r="K40" s="4">
        <f>IF(D40=$D$36,F1.Hourly,0)</f>
        <v>0</v>
      </c>
      <c r="L40" s="4">
        <f>IF(D40=$D$37,F1.FS.ORP,0)</f>
        <v>0</v>
      </c>
      <c r="M40" s="4">
        <f>IF(D40=$D$38,F1.FS.TRS,0)</f>
        <v>21.7</v>
      </c>
      <c r="N40" s="50">
        <f t="shared" si="7"/>
        <v>21.7</v>
      </c>
      <c r="O40" s="4">
        <f>IF(D40=$D$36,F2.Hourly,0)</f>
        <v>0</v>
      </c>
      <c r="P40" s="4">
        <f>IF(D40=$D$37,F2.FS.ORP,0)</f>
        <v>0</v>
      </c>
      <c r="Q40" s="4">
        <f>IF(D40=$D$38,F2.FS.TRS,0)</f>
        <v>15.45</v>
      </c>
      <c r="R40" s="50">
        <f t="shared" si="8"/>
        <v>15.45</v>
      </c>
      <c r="S40" s="46">
        <f t="shared" si="9"/>
        <v>0</v>
      </c>
      <c r="T40" s="4">
        <f>IF($E40=$E$35,IF($D20=$D$14,Ins.PT.E*$K20*S40/100,IF($D20=$D$15,Ins.PT.E*$K20*S40/100,Ins.E*$K20*S40/100)),0)</f>
        <v>0</v>
      </c>
      <c r="U40" s="4">
        <f>IF($E40=$E$36,IF($D20=$D$14,Ins.PT.S*$K20*S40/100,IF($D20=$D$15,Ins.PT.S*$K20*S40/100,Ins.S*$K20*S40/100)),0)</f>
        <v>0</v>
      </c>
      <c r="V40" s="4">
        <f>IF($E40=$E$37,IF($D20=$D$14,Ins.PT.C*$K20*S40/100,IF($D20=$D$15,Ins.PT.C*$K20*S40/100,Ins.C*$K20*S40/100)),0)</f>
        <v>0</v>
      </c>
      <c r="W40" s="4">
        <f>IF($E40=$E$38,IF($D20=$D$14,Ins.PT.F*$K20*S40/100,IF($D20=$D$15,Ins.PT.F*$K20*S40/100,Ins.F*$K20*S40/100)),0)</f>
        <v>0</v>
      </c>
      <c r="X40" s="51">
        <f>IF(D20=$D$18,ROUNDDOWN(DAYS360(G40,$J$4)/(360*Long.Per),0)*20*K20*G20/100,0)+SUM(T40:W40)</f>
        <v>0</v>
      </c>
      <c r="Y40" s="4"/>
      <c r="Z40" s="4"/>
    </row>
    <row r="41" ht="12.0" customHeight="1">
      <c r="A41" s="4">
        <f>'Year 1'!A37</f>
        <v>0</v>
      </c>
      <c r="B41" s="4">
        <f>'Year 1'!B37</f>
        <v>0</v>
      </c>
      <c r="C41" s="46">
        <f>'Year 1'!C37</f>
        <v>0</v>
      </c>
      <c r="D41" s="4" t="str">
        <f>'Year 1'!D37</f>
        <v>TRS</v>
      </c>
      <c r="E41" s="4" t="str">
        <f>'Year 1'!E37</f>
        <v>Employee</v>
      </c>
      <c r="F41" s="4" t="str">
        <f>'Year 1'!F37</f>
        <v>Yes</v>
      </c>
      <c r="G41" s="5">
        <f>'Year 1'!G37</f>
        <v>39326</v>
      </c>
      <c r="H41" s="4">
        <f>IF(G41&gt;Fringe1End,R41,N41)</f>
        <v>15.45</v>
      </c>
      <c r="I41" s="4"/>
      <c r="J41" s="45">
        <f t="shared" si="6"/>
        <v>0</v>
      </c>
      <c r="K41" s="4">
        <f>IF(D41=$D$36,F1.Hourly,0)</f>
        <v>0</v>
      </c>
      <c r="L41" s="4">
        <f>IF(D41=$D$37,F1.FS.ORP,0)</f>
        <v>0</v>
      </c>
      <c r="M41" s="4">
        <f>IF(D41=$D$38,F1.FS.TRS,0)</f>
        <v>21.7</v>
      </c>
      <c r="N41" s="50">
        <f t="shared" si="7"/>
        <v>21.7</v>
      </c>
      <c r="O41" s="4">
        <f>IF(D41=$D$36,F2.Hourly,0)</f>
        <v>0</v>
      </c>
      <c r="P41" s="4">
        <f>IF(D41=$D$37,F2.FS.ORP,0)</f>
        <v>0</v>
      </c>
      <c r="Q41" s="4">
        <f>IF(D41=$D$38,F2.FS.TRS,0)</f>
        <v>15.45</v>
      </c>
      <c r="R41" s="50">
        <f t="shared" si="8"/>
        <v>15.45</v>
      </c>
      <c r="S41" s="46">
        <f t="shared" si="9"/>
        <v>0</v>
      </c>
      <c r="T41" s="4">
        <f>IF($E41=$E$35,IF($D21=$D$14,Ins.PT.E*$K21*S41/100,IF($D21=$D$15,Ins.PT.E*$K21*S41/100,Ins.E*$K21*S41/100)),0)</f>
        <v>0</v>
      </c>
      <c r="U41" s="4">
        <f>IF($E41=$E$36,IF($D21=$D$14,Ins.PT.S*$K21*S41/100,IF($D21=$D$15,Ins.PT.S*$K21*S41/100,Ins.S*$K21*S41/100)),0)</f>
        <v>0</v>
      </c>
      <c r="V41" s="4">
        <f>IF($E41=$E$37,IF($D21=$D$14,Ins.PT.C*$K21*S41/100,IF($D21=$D$15,Ins.PT.C*$K21*S41/100,Ins.C*$K21*S41/100)),0)</f>
        <v>0</v>
      </c>
      <c r="W41" s="4">
        <f>IF($E41=$E$38,IF($D21=$D$14,Ins.PT.F*$K21*S41/100,IF($D21=$D$15,Ins.PT.F*$K21*S41/100,Ins.F*$K21*S41/100)),0)</f>
        <v>0</v>
      </c>
      <c r="X41" s="51">
        <f>IF(D21=$D$18,ROUNDDOWN(DAYS360(G41,$J$4)/(360*Long.Per),0)*20*K21*G21/100,0)+SUM(T41:W41)</f>
        <v>0</v>
      </c>
      <c r="Y41" s="4"/>
      <c r="Z41" s="4"/>
    </row>
    <row r="42" ht="12.0" customHeight="1">
      <c r="A42" s="4">
        <f>'Year 1'!A38</f>
        <v>0</v>
      </c>
      <c r="B42" s="4">
        <f>'Year 1'!B38</f>
        <v>0</v>
      </c>
      <c r="C42" s="46">
        <f>'Year 1'!C38</f>
        <v>0</v>
      </c>
      <c r="D42" s="4" t="str">
        <f>'Year 1'!D38</f>
        <v>TRS</v>
      </c>
      <c r="E42" s="4" t="str">
        <f>'Year 1'!E38</f>
        <v>Employee</v>
      </c>
      <c r="F42" s="4" t="str">
        <f>'Year 1'!F38</f>
        <v>Yes</v>
      </c>
      <c r="G42" s="5">
        <f>'Year 1'!G38</f>
        <v>39326</v>
      </c>
      <c r="H42" s="4">
        <f>IF(G42&gt;Fringe1End,R42,N42)</f>
        <v>15.45</v>
      </c>
      <c r="I42" s="4"/>
      <c r="J42" s="45">
        <f t="shared" si="6"/>
        <v>0</v>
      </c>
      <c r="K42" s="4">
        <f>IF(D42=$D$36,F1.Hourly,0)</f>
        <v>0</v>
      </c>
      <c r="L42" s="4">
        <f>IF(D42=$D$37,F1.FS.ORP,0)</f>
        <v>0</v>
      </c>
      <c r="M42" s="4">
        <f>IF(D42=$D$38,F1.FS.TRS,0)</f>
        <v>21.7</v>
      </c>
      <c r="N42" s="50">
        <f t="shared" si="7"/>
        <v>21.7</v>
      </c>
      <c r="O42" s="4">
        <f>IF(D42=$D$36,F2.Hourly,0)</f>
        <v>0</v>
      </c>
      <c r="P42" s="4">
        <f>IF(D42=$D$37,F2.FS.ORP,0)</f>
        <v>0</v>
      </c>
      <c r="Q42" s="4">
        <f>IF(D42=$D$38,F2.FS.TRS,0)</f>
        <v>15.45</v>
      </c>
      <c r="R42" s="50">
        <f t="shared" si="8"/>
        <v>15.45</v>
      </c>
      <c r="S42" s="46">
        <f t="shared" si="9"/>
        <v>0</v>
      </c>
      <c r="T42" s="4">
        <f>IF($E42=$E$35,IF($D22=$D$14,Ins.PT.E*$K22*S42/100,IF($D22=$D$15,Ins.PT.E*$K22*S42/100,Ins.E*$K22*S42/100)),0)</f>
        <v>0</v>
      </c>
      <c r="U42" s="4">
        <f>IF($E42=$E$36,IF($D22=$D$14,Ins.PT.S*$K22*S42/100,IF($D22=$D$15,Ins.PT.S*$K22*S42/100,Ins.S*$K22*S42/100)),0)</f>
        <v>0</v>
      </c>
      <c r="V42" s="4">
        <f>IF($E42=$E$37,IF($D22=$D$14,Ins.PT.C*$K22*S42/100,IF($D22=$D$15,Ins.PT.C*$K22*S42/100,Ins.C*$K22*S42/100)),0)</f>
        <v>0</v>
      </c>
      <c r="W42" s="4">
        <f>IF($E42=$E$38,IF($D22=$D$14,Ins.PT.F*$K22*S42/100,IF($D22=$D$15,Ins.PT.F*$K22*S42/100,Ins.F*$K22*S42/100)),0)</f>
        <v>0</v>
      </c>
      <c r="X42" s="51">
        <f>IF(D22=$D$18,ROUNDDOWN(DAYS360(G42,$J$4)/(360*Long.Per),0)*20*K22*G22/100,0)+SUM(T42:W42)</f>
        <v>0</v>
      </c>
      <c r="Y42" s="4"/>
      <c r="Z42" s="4"/>
    </row>
    <row r="43" ht="12.0" customHeight="1">
      <c r="A43" s="4">
        <f>'Year 1'!A39</f>
        <v>0</v>
      </c>
      <c r="B43" s="4">
        <f>'Year 1'!B39</f>
        <v>0</v>
      </c>
      <c r="C43" s="46">
        <f>'Year 1'!C39</f>
        <v>0</v>
      </c>
      <c r="D43" s="4" t="str">
        <f>'Year 1'!D39</f>
        <v>TRS</v>
      </c>
      <c r="E43" s="4" t="str">
        <f>'Year 1'!E39</f>
        <v>Employee</v>
      </c>
      <c r="F43" s="4" t="str">
        <f>'Year 1'!F39</f>
        <v>Yes</v>
      </c>
      <c r="G43" s="5">
        <f>'Year 1'!G39</f>
        <v>39326</v>
      </c>
      <c r="H43" s="4">
        <f>IF(G43&gt;Fringe1End,R43,N43)</f>
        <v>15.45</v>
      </c>
      <c r="I43" s="4"/>
      <c r="J43" s="45">
        <f t="shared" si="6"/>
        <v>0</v>
      </c>
      <c r="K43" s="4">
        <f>IF(D43=$D$36,F1.Hourly,0)</f>
        <v>0</v>
      </c>
      <c r="L43" s="4">
        <f>IF(D43=$D$37,F1.FS.ORP,0)</f>
        <v>0</v>
      </c>
      <c r="M43" s="4">
        <f>IF(D43=$D$38,F1.FS.TRS,0)</f>
        <v>21.7</v>
      </c>
      <c r="N43" s="50">
        <f t="shared" si="7"/>
        <v>21.7</v>
      </c>
      <c r="O43" s="4">
        <f>IF(D43=$D$36,F2.Hourly,0)</f>
        <v>0</v>
      </c>
      <c r="P43" s="4">
        <f>IF(D43=$D$37,F2.FS.ORP,0)</f>
        <v>0</v>
      </c>
      <c r="Q43" s="4">
        <f>IF(D43=$D$38,F2.FS.TRS,0)</f>
        <v>15.45</v>
      </c>
      <c r="R43" s="50">
        <f t="shared" si="8"/>
        <v>15.45</v>
      </c>
      <c r="S43" s="46">
        <f t="shared" si="9"/>
        <v>0</v>
      </c>
      <c r="T43" s="4">
        <f>IF($E43=$E$35,IF($D23=$D$14,Ins.PT.E*$K23*S43/100,IF($D23=$D$15,Ins.PT.E*$K23*S43/100,Ins.E*$K23*S43/100)),0)</f>
        <v>0</v>
      </c>
      <c r="U43" s="4">
        <f>IF($E43=$E$36,IF($D23=$D$14,Ins.PT.S*$K23*S43/100,IF($D23=$D$15,Ins.PT.S*$K23*S43/100,Ins.S*$K23*S43/100)),0)</f>
        <v>0</v>
      </c>
      <c r="V43" s="4">
        <f>IF($E43=$E$37,IF($D23=$D$14,Ins.PT.C*$K23*S43/100,IF($D23=$D$15,Ins.PT.C*$K23*S43/100,Ins.C*$K23*S43/100)),0)</f>
        <v>0</v>
      </c>
      <c r="W43" s="4">
        <f>IF($E43=$E$38,IF($D23=$D$14,Ins.PT.F*$K23*S43/100,IF($D23=$D$15,Ins.PT.F*$K23*S43/100,Ins.F*$K23*S43/100)),0)</f>
        <v>0</v>
      </c>
      <c r="X43" s="51">
        <f>IF(D23=$D$18,ROUNDDOWN(DAYS360(G43,$J$4)/(360*Long.Per),0)*20*K23*G23/100,0)+SUM(T43:W43)</f>
        <v>0</v>
      </c>
      <c r="Y43" s="4"/>
      <c r="Z43" s="4"/>
    </row>
    <row r="44" ht="12.0" customHeight="1">
      <c r="A44" s="4">
        <f>'Year 1'!A40</f>
        <v>0</v>
      </c>
      <c r="B44" s="4">
        <f>'Year 1'!B40</f>
        <v>0</v>
      </c>
      <c r="C44" s="46">
        <f>'Year 1'!C40</f>
        <v>0</v>
      </c>
      <c r="D44" s="4" t="str">
        <f>'Year 1'!D40</f>
        <v>TRS</v>
      </c>
      <c r="E44" s="4" t="str">
        <f>'Year 1'!E40</f>
        <v>Employee</v>
      </c>
      <c r="F44" s="4" t="str">
        <f>'Year 1'!F40</f>
        <v>Yes</v>
      </c>
      <c r="G44" s="5">
        <f>'Year 1'!G40</f>
        <v>39326</v>
      </c>
      <c r="H44" s="4">
        <f>IF(G44&gt;Fringe1End,R44,N44)</f>
        <v>15.45</v>
      </c>
      <c r="I44" s="4"/>
      <c r="J44" s="45">
        <f t="shared" si="6"/>
        <v>0</v>
      </c>
      <c r="K44" s="4">
        <f>IF(D44=$D$36,F1.Hourly,0)</f>
        <v>0</v>
      </c>
      <c r="L44" s="4">
        <f>IF(D44=$D$37,F1.FS.ORP,0)</f>
        <v>0</v>
      </c>
      <c r="M44" s="4">
        <f>IF(D44=$D$38,F1.FS.TRS,0)</f>
        <v>21.7</v>
      </c>
      <c r="N44" s="50">
        <f t="shared" si="7"/>
        <v>21.7</v>
      </c>
      <c r="O44" s="4">
        <f>IF(D44=$D$36,F2.Hourly,0)</f>
        <v>0</v>
      </c>
      <c r="P44" s="4">
        <f>IF(D44=$D$37,F2.FS.ORP,0)</f>
        <v>0</v>
      </c>
      <c r="Q44" s="4">
        <f>IF(D44=$D$38,F2.FS.TRS,0)</f>
        <v>15.45</v>
      </c>
      <c r="R44" s="50">
        <f t="shared" si="8"/>
        <v>15.45</v>
      </c>
      <c r="S44" s="46">
        <f t="shared" si="9"/>
        <v>0</v>
      </c>
      <c r="T44" s="4">
        <f>IF($E44=$E$35,IF($D24=$D$14,Ins.PT.E*$K24*S44/100,IF($D24=$D$15,Ins.PT.E*$K24*S44/100,Ins.E*$K24*S44/100)),0)</f>
        <v>0</v>
      </c>
      <c r="U44" s="4">
        <f>IF($E44=$E$36,IF($D24=$D$14,Ins.PT.S*$K24*S44/100,IF($D24=$D$15,Ins.PT.S*$K24*S44/100,Ins.S*$K24*S44/100)),0)</f>
        <v>0</v>
      </c>
      <c r="V44" s="4">
        <f>IF($E44=$E$37,IF($D24=$D$14,Ins.PT.C*$K24*S44/100,IF($D24=$D$15,Ins.PT.C*$K24*S44/100,Ins.C*$K24*S44/100)),0)</f>
        <v>0</v>
      </c>
      <c r="W44" s="4">
        <f>IF($E44=$E$38,IF($D24=$D$14,Ins.PT.F*$K24*S44/100,IF($D24=$D$15,Ins.PT.F*$K24*S44/100,Ins.F*$K24*S44/100)),0)</f>
        <v>0</v>
      </c>
      <c r="X44" s="51">
        <f>IF(D24=$D$18,ROUNDDOWN(DAYS360(G44,$J$4)/(360*Long.Per),0)*20*K24*G24/100,0)+SUM(T44:W44)</f>
        <v>0</v>
      </c>
      <c r="Y44" s="4"/>
      <c r="Z44" s="4"/>
    </row>
    <row r="45" ht="12.0" hidden="1" customHeight="1">
      <c r="A45" s="4">
        <f>'Year 1'!A41</f>
        <v>0</v>
      </c>
      <c r="B45" s="4">
        <f>'Year 1'!B41</f>
        <v>0</v>
      </c>
      <c r="C45" s="46">
        <f>'Year 1'!C41</f>
        <v>0</v>
      </c>
      <c r="D45" s="4" t="str">
        <f>'Year 1'!D41</f>
        <v>TRS</v>
      </c>
      <c r="E45" s="4" t="str">
        <f>'Year 1'!E41</f>
        <v>Employee</v>
      </c>
      <c r="F45" s="4" t="str">
        <f>'Year 1'!F41</f>
        <v>No</v>
      </c>
      <c r="G45" s="5">
        <f>'Year 1'!G41</f>
        <v>39326</v>
      </c>
      <c r="H45" s="4">
        <f>IF(G45&gt;Fringe1End,R45,N45)</f>
        <v>15.45</v>
      </c>
      <c r="I45" s="4"/>
      <c r="J45" s="45">
        <f t="shared" si="6"/>
        <v>0</v>
      </c>
      <c r="K45" s="4">
        <f>IF(D45=$D$36,F1.Hourly,0)</f>
        <v>0</v>
      </c>
      <c r="L45" s="4">
        <f>IF(D45=$D$37,F1.FS.ORP,0)</f>
        <v>0</v>
      </c>
      <c r="M45" s="4">
        <f>IF(D45=$D$38,F1.FS.TRS,0)</f>
        <v>21.7</v>
      </c>
      <c r="N45" s="50">
        <f t="shared" si="7"/>
        <v>21.7</v>
      </c>
      <c r="O45" s="4">
        <f>IF(D45=$D$36,F2.Hourly,0)</f>
        <v>0</v>
      </c>
      <c r="P45" s="4">
        <f>IF(D45=$D$37,F2.FS.ORP,0)</f>
        <v>0</v>
      </c>
      <c r="Q45" s="4">
        <f>IF(D45=$D$38,F2.FS.TRS,0)</f>
        <v>15.45</v>
      </c>
      <c r="R45" s="50">
        <f t="shared" si="8"/>
        <v>15.45</v>
      </c>
      <c r="S45" s="4">
        <f t="shared" si="9"/>
        <v>100</v>
      </c>
      <c r="T45" s="4">
        <f>IF($E45=$E$35,IF($D25=$D$14,Ins.PT.E*$K25*S45/100,IF($D25=$D$15,Ins.PT.E*$K25*S45/100,Ins.E*$K25*S45/100)),0)</f>
        <v>0</v>
      </c>
      <c r="U45" s="4">
        <f>IF($E45=$E$36,IF($D25=$D$14,Ins.PT.S*$K25*S45/100,IF($D25=$D$15,Ins.PT.S*$K25*S45/100,Ins.S*$K25*S45/100)),0)</f>
        <v>0</v>
      </c>
      <c r="V45" s="4">
        <f>IF($E45=$E$37,IF($D25=$D$14,Ins.PT.C*$K25*S45/100,IF($D25=$D$15,Ins.PT.C*$K25*S45/100,Ins.C*$K25*S45/100)),0)</f>
        <v>0</v>
      </c>
      <c r="W45" s="4">
        <f>IF($E45=$E$38,IF($D25=$D$14,Ins.PT.F*$K25*S45/100,IF($D25=$D$15,Ins.PT.F*$K25*S45/100,Ins.F*$K25*S45/100)),0)</f>
        <v>0</v>
      </c>
      <c r="X45" s="51">
        <f>IF(D25=$D$18,ROUNDDOWN(DAYS360(G45,$J$4)/(360*Long.Per),0)*20*K25*G25/100,0)+SUM(T45:W45)</f>
        <v>0</v>
      </c>
      <c r="Y45" s="4"/>
      <c r="Z45" s="4"/>
    </row>
    <row r="46" ht="12.0" hidden="1" customHeight="1">
      <c r="A46" s="4">
        <f t="shared" ref="A46:C46" si="10">A26</f>
        <v>0</v>
      </c>
      <c r="B46" s="4">
        <f t="shared" si="10"/>
        <v>0</v>
      </c>
      <c r="C46" s="46">
        <f t="shared" si="10"/>
        <v>0</v>
      </c>
      <c r="D46" s="22" t="str">
        <f t="shared" ref="D46:D49" si="12">IF($D26=$D$16,$D$36,$D$38)</f>
        <v>TRS</v>
      </c>
      <c r="E46" s="22" t="str">
        <f t="shared" ref="E46:E49" si="13">IF($D26=$D$16,$E$34,$E$35)</f>
        <v>Employee</v>
      </c>
      <c r="F46" s="22" t="s">
        <v>111</v>
      </c>
      <c r="G46" s="36">
        <f t="shared" ref="G46:G49" si="14">$J$4</f>
        <v>39326</v>
      </c>
      <c r="H46" s="4">
        <f>IF(G46&gt;Fringe1End,R46,N46)</f>
        <v>15.45</v>
      </c>
      <c r="I46" s="4"/>
      <c r="J46" s="45">
        <f t="shared" si="6"/>
        <v>0</v>
      </c>
      <c r="K46" s="4">
        <f>IF(D46=$D$36,F1.Hourly,0)</f>
        <v>0</v>
      </c>
      <c r="L46" s="4">
        <f>IF(D46=$D$37,F1.FS.ORP,0)</f>
        <v>0</v>
      </c>
      <c r="M46" s="4">
        <f>IF(D46=$D$38,F1.FS.TRS,0)</f>
        <v>21.7</v>
      </c>
      <c r="N46" s="50">
        <f t="shared" si="7"/>
        <v>21.7</v>
      </c>
      <c r="O46" s="4">
        <f>IF(D46=$D$36,F2.Hourly,0)</f>
        <v>0</v>
      </c>
      <c r="P46" s="4">
        <f>IF(D46=$D$37,F2.FS.ORP,0)</f>
        <v>0</v>
      </c>
      <c r="Q46" s="4">
        <f>IF(D46=$D$38,F2.FS.TRS,0)</f>
        <v>15.45</v>
      </c>
      <c r="R46" s="50">
        <f t="shared" si="8"/>
        <v>15.45</v>
      </c>
      <c r="S46" s="4">
        <f t="shared" si="9"/>
        <v>100</v>
      </c>
      <c r="T46" s="4">
        <f>IF($E46=$E$35,IF($D26=$D$14,Ins.PT.E*$K26*S46/100,IF($D26=$D$15,Ins.PT.E*$K26*S46/100,Ins.E*$K26*S46/100)),0)</f>
        <v>0</v>
      </c>
      <c r="U46" s="4">
        <f>IF($E46=$E$36,IF($D26=$D$14,Ins.PT.S*$K26*S46/100,IF($D26=$D$15,Ins.PT.S*$K26*S46/100,Ins.S*$K26*S46/100)),0)</f>
        <v>0</v>
      </c>
      <c r="V46" s="4">
        <f>IF($E46=$E$37,IF($D26=$D$14,Ins.PT.C*$K26*S46/100,IF($D26=$D$15,Ins.PT.C*$K26*S46/100,Ins.C*$K26*S46/100)),0)</f>
        <v>0</v>
      </c>
      <c r="W46" s="4">
        <f>IF($E46=$E$38,IF($D26=$D$14,Ins.PT.F*$K26*S46/100,IF($D26=$D$15,Ins.PT.F*$K26*S46/100,Ins.F*$K26*S46/100)),0)</f>
        <v>0</v>
      </c>
      <c r="X46" s="51">
        <f>IF(D26=$D$18,ROUNDDOWN(DAYS360(G46,$J$4)/(360*Long.Per),0)*20*K26*G26/100,0)+SUM(T46:W46)</f>
        <v>0</v>
      </c>
      <c r="Y46" s="4"/>
      <c r="Z46" s="4"/>
    </row>
    <row r="47" ht="12.0" hidden="1" customHeight="1">
      <c r="A47" s="4">
        <f t="shared" ref="A47:C47" si="11">A27</f>
        <v>0</v>
      </c>
      <c r="B47" s="4">
        <f t="shared" si="11"/>
        <v>0</v>
      </c>
      <c r="C47" s="46">
        <f t="shared" si="11"/>
        <v>0</v>
      </c>
      <c r="D47" s="22" t="str">
        <f t="shared" si="12"/>
        <v>TRS</v>
      </c>
      <c r="E47" s="22" t="str">
        <f t="shared" si="13"/>
        <v>Employee</v>
      </c>
      <c r="F47" s="22" t="s">
        <v>111</v>
      </c>
      <c r="G47" s="36">
        <f t="shared" si="14"/>
        <v>39326</v>
      </c>
      <c r="H47" s="4">
        <f>IF(G47&gt;Fringe1End,R47,N47)</f>
        <v>15.45</v>
      </c>
      <c r="I47" s="4"/>
      <c r="J47" s="45">
        <f t="shared" si="6"/>
        <v>0</v>
      </c>
      <c r="K47" s="4">
        <f>IF(D47=$D$36,F1.Hourly,0)</f>
        <v>0</v>
      </c>
      <c r="L47" s="4">
        <f>IF(D47=$D$37,F1.FS.ORP,0)</f>
        <v>0</v>
      </c>
      <c r="M47" s="4">
        <f>IF(D47=$D$38,F1.FS.TRS,0)</f>
        <v>21.7</v>
      </c>
      <c r="N47" s="50">
        <f t="shared" si="7"/>
        <v>21.7</v>
      </c>
      <c r="O47" s="4">
        <f>IF(D47=$D$36,F2.Hourly,0)</f>
        <v>0</v>
      </c>
      <c r="P47" s="4">
        <f>IF(D47=$D$37,F2.FS.ORP,0)</f>
        <v>0</v>
      </c>
      <c r="Q47" s="4">
        <f>IF(D47=$D$38,F2.FS.TRS,0)</f>
        <v>15.45</v>
      </c>
      <c r="R47" s="50">
        <f t="shared" si="8"/>
        <v>15.45</v>
      </c>
      <c r="S47" s="4">
        <f t="shared" si="9"/>
        <v>100</v>
      </c>
      <c r="T47" s="4">
        <f>IF($E47=$E$35,IF($D27=$D$14,Ins.PT.E*$K27*S47/100,IF($D27=$D$15,Ins.PT.E*$K27*S47/100,Ins.E*$K27*S47/100)),0)</f>
        <v>0</v>
      </c>
      <c r="U47" s="4">
        <f>IF($E47=$E$36,IF($D27=$D$14,Ins.PT.S*$K27*S47/100,IF($D27=$D$15,Ins.PT.S*$K27*S47/100,Ins.S*$K27*S47/100)),0)</f>
        <v>0</v>
      </c>
      <c r="V47" s="4">
        <f>IF($E47=$E$37,IF($D27=$D$14,Ins.PT.C*$K27*S47/100,IF($D27=$D$15,Ins.PT.C*$K27*S47/100,Ins.C*$K27*S47/100)),0)</f>
        <v>0</v>
      </c>
      <c r="W47" s="4">
        <f>IF($E47=$E$38,IF($D27=$D$14,Ins.PT.F*$K27*S47/100,IF($D27=$D$15,Ins.PT.F*$K27*S47/100,Ins.F*$K27*S47/100)),0)</f>
        <v>0</v>
      </c>
      <c r="X47" s="51">
        <f>IF(D27=$D$18,ROUNDDOWN(DAYS360(G47,$J$4)/(360*Long.Per),0)*20*K27*G27/100,0)+SUM(T47:W47)</f>
        <v>0</v>
      </c>
      <c r="Y47" s="4"/>
      <c r="Z47" s="4"/>
    </row>
    <row r="48" ht="12.0" hidden="1" customHeight="1">
      <c r="A48" s="4">
        <f t="shared" ref="A48:C48" si="15">A28</f>
        <v>0</v>
      </c>
      <c r="B48" s="4">
        <f t="shared" si="15"/>
        <v>0</v>
      </c>
      <c r="C48" s="46">
        <f t="shared" si="15"/>
        <v>0</v>
      </c>
      <c r="D48" s="22" t="str">
        <f t="shared" si="12"/>
        <v>TRS</v>
      </c>
      <c r="E48" s="22" t="str">
        <f t="shared" si="13"/>
        <v>Employee</v>
      </c>
      <c r="F48" s="22" t="s">
        <v>111</v>
      </c>
      <c r="G48" s="36">
        <f t="shared" si="14"/>
        <v>39326</v>
      </c>
      <c r="H48" s="4">
        <f>IF(G48&gt;Fringe1End,R48,N48)</f>
        <v>15.45</v>
      </c>
      <c r="I48" s="4"/>
      <c r="J48" s="45">
        <f t="shared" si="6"/>
        <v>0</v>
      </c>
      <c r="K48" s="4">
        <f>IF(D48=$D$36,F1.Hourly,0)</f>
        <v>0</v>
      </c>
      <c r="L48" s="4">
        <f>IF(D48=$D$37,F1.FS.ORP,0)</f>
        <v>0</v>
      </c>
      <c r="M48" s="4">
        <f>IF(D48=$D$38,F1.FS.TRS,0)</f>
        <v>21.7</v>
      </c>
      <c r="N48" s="50">
        <f t="shared" si="7"/>
        <v>21.7</v>
      </c>
      <c r="O48" s="4">
        <f>IF(D48=$D$36,F2.Hourly,0)</f>
        <v>0</v>
      </c>
      <c r="P48" s="4">
        <f>IF(D48=$D$37,F2.FS.ORP,0)</f>
        <v>0</v>
      </c>
      <c r="Q48" s="4">
        <f>IF(D48=$D$38,F2.FS.TRS,0)</f>
        <v>15.45</v>
      </c>
      <c r="R48" s="50">
        <f t="shared" si="8"/>
        <v>15.45</v>
      </c>
      <c r="S48" s="4">
        <f t="shared" si="9"/>
        <v>100</v>
      </c>
      <c r="T48" s="4">
        <f>IF($E48=$E$35,IF($D28=$D$14,Ins.PT.E*$K28*S48/100,IF($D28=$D$15,Ins.PT.E*$K28*S48/100,Ins.E*$K28*S48/100)),0)</f>
        <v>0</v>
      </c>
      <c r="U48" s="4">
        <f>IF($E48=$E$36,IF($D28=$D$14,Ins.PT.S*$K28*S48/100,IF($D28=$D$15,Ins.PT.S*$K28*S48/100,Ins.S*$K28*S48/100)),0)</f>
        <v>0</v>
      </c>
      <c r="V48" s="4">
        <f>IF($E48=$E$37,IF($D28=$D$14,Ins.PT.C*$K28*S48/100,IF($D28=$D$15,Ins.PT.C*$K28*S48/100,Ins.C*$K28*S48/100)),0)</f>
        <v>0</v>
      </c>
      <c r="W48" s="4">
        <f>IF($E48=$E$38,IF($D28=$D$14,Ins.PT.F*$K28*S48/100,IF($D28=$D$15,Ins.PT.F*$K28*S48/100,Ins.F*$K28*S48/100)),0)</f>
        <v>0</v>
      </c>
      <c r="X48" s="51">
        <f>IF(D28=$D$18,ROUNDDOWN(DAYS360(G48,$J$4)/(360*Long.Per),0)*20*K28*G28/100,0)+SUM(T48:W48)</f>
        <v>0</v>
      </c>
      <c r="Y48" s="4"/>
      <c r="Z48" s="4"/>
    </row>
    <row r="49" ht="12.0" hidden="1" customHeight="1">
      <c r="A49" s="4">
        <f t="shared" ref="A49:C49" si="16">A29</f>
        <v>0</v>
      </c>
      <c r="B49" s="4">
        <f t="shared" si="16"/>
        <v>0</v>
      </c>
      <c r="C49" s="46">
        <f t="shared" si="16"/>
        <v>0</v>
      </c>
      <c r="D49" s="22" t="str">
        <f t="shared" si="12"/>
        <v>TRS</v>
      </c>
      <c r="E49" s="22" t="str">
        <f t="shared" si="13"/>
        <v>Employee</v>
      </c>
      <c r="F49" s="22" t="s">
        <v>111</v>
      </c>
      <c r="G49" s="36">
        <f t="shared" si="14"/>
        <v>39326</v>
      </c>
      <c r="H49" s="4">
        <f>IF(G49&gt;Fringe1End,R49,N49)</f>
        <v>15.45</v>
      </c>
      <c r="I49" s="4"/>
      <c r="J49" s="45">
        <f t="shared" si="6"/>
        <v>0</v>
      </c>
      <c r="K49" s="4">
        <f>IF(D49=$D$36,F1.Hourly,0)</f>
        <v>0</v>
      </c>
      <c r="L49" s="4">
        <f>IF(D49=$D$37,F1.FS.ORP,0)</f>
        <v>0</v>
      </c>
      <c r="M49" s="4">
        <f>IF(D49=$D$38,F1.FS.TRS,0)</f>
        <v>21.7</v>
      </c>
      <c r="N49" s="50">
        <f t="shared" si="7"/>
        <v>21.7</v>
      </c>
      <c r="O49" s="4">
        <f>IF(D49=$D$36,F2.Hourly,0)</f>
        <v>0</v>
      </c>
      <c r="P49" s="4">
        <f>IF(D49=$D$37,F2.FS.ORP,0)</f>
        <v>0</v>
      </c>
      <c r="Q49" s="4">
        <f>IF(D49=$D$38,F2.FS.TRS,0)</f>
        <v>15.45</v>
      </c>
      <c r="R49" s="50">
        <f t="shared" si="8"/>
        <v>15.45</v>
      </c>
      <c r="S49" s="4">
        <f t="shared" si="9"/>
        <v>100</v>
      </c>
      <c r="T49" s="4">
        <f>IF($E49=$E$35,IF($D29=$D$14,Ins.PT.E*$K29*S49/100,IF($D29=$D$15,Ins.PT.E*$K29*S49/100,Ins.E*$K29*S49/100)),0)</f>
        <v>0</v>
      </c>
      <c r="U49" s="4">
        <f>IF($E49=$E$36,IF($D29=$D$14,Ins.PT.S*$K29*S49/100,IF($D29=$D$15,Ins.PT.S*$K29*S49/100,Ins.S*$K29*S49/100)),0)</f>
        <v>0</v>
      </c>
      <c r="V49" s="4">
        <f>IF($E49=$E$37,IF($D29=$D$14,Ins.PT.C*$K29*S49/100,IF($D29=$D$15,Ins.PT.C*$K29*S49/100,Ins.C*$K29*S49/100)),0)</f>
        <v>0</v>
      </c>
      <c r="W49" s="4">
        <f>IF($E49=$E$38,IF($D29=$D$14,Ins.PT.F*$K29*S49/100,IF($D29=$D$15,Ins.PT.F*$K29*S49/100,Ins.F*$K29*S49/100)),0)</f>
        <v>0</v>
      </c>
      <c r="X49" s="51">
        <f>IF(D29=$D$18,ROUNDDOWN(DAYS360(G49,$J$4)/(360*Long.Per),0)*20*K29*G29/100,0)+SUM(T49:W49)</f>
        <v>0</v>
      </c>
      <c r="Y49" s="4"/>
      <c r="Z49" s="4"/>
    </row>
    <row r="50" ht="12.0" customHeight="1">
      <c r="A50" s="4"/>
      <c r="B50" s="4"/>
      <c r="C50" s="4"/>
      <c r="D50" s="4"/>
      <c r="E50" s="4"/>
      <c r="F50" s="54" t="s">
        <v>116</v>
      </c>
      <c r="I50" s="55"/>
      <c r="J50" s="48">
        <f>SUM(J39:J49)</f>
        <v>0</v>
      </c>
      <c r="K50" s="4" t="s">
        <v>86</v>
      </c>
      <c r="L50" s="4" t="s">
        <v>106</v>
      </c>
      <c r="M50" s="4" t="s">
        <v>109</v>
      </c>
      <c r="N50" s="1" t="s">
        <v>112</v>
      </c>
      <c r="O50" s="4" t="s">
        <v>86</v>
      </c>
      <c r="P50" s="4" t="s">
        <v>106</v>
      </c>
      <c r="Q50" s="4" t="s">
        <v>109</v>
      </c>
      <c r="R50" s="1" t="s">
        <v>113</v>
      </c>
      <c r="S50" s="4" t="s">
        <v>114</v>
      </c>
      <c r="T50" s="4" t="s">
        <v>104</v>
      </c>
      <c r="U50" s="4" t="s">
        <v>105</v>
      </c>
      <c r="V50" s="4" t="s">
        <v>107</v>
      </c>
      <c r="W50" s="4" t="s">
        <v>110</v>
      </c>
      <c r="X50" s="1" t="s">
        <v>115</v>
      </c>
      <c r="Y50" s="4"/>
      <c r="Z50" s="4"/>
    </row>
    <row r="51" ht="12.0" customHeight="1">
      <c r="A51" s="4"/>
      <c r="B51" s="4"/>
      <c r="C51" s="4"/>
      <c r="D51" s="4"/>
      <c r="E51" s="4"/>
      <c r="F51" s="54" t="s">
        <v>117</v>
      </c>
      <c r="I51" s="55"/>
      <c r="J51" s="48">
        <f>J30+J50</f>
        <v>0</v>
      </c>
      <c r="K51" s="4"/>
      <c r="L51" s="4"/>
      <c r="M51" s="4"/>
      <c r="N51" s="1"/>
      <c r="O51" s="4"/>
      <c r="P51" s="4"/>
      <c r="Q51" s="4"/>
      <c r="R51" s="1"/>
      <c r="S51" s="4"/>
      <c r="T51" s="4"/>
      <c r="U51" s="4"/>
      <c r="V51" s="4"/>
      <c r="W51" s="4"/>
      <c r="X51" s="1"/>
      <c r="Y51" s="4"/>
      <c r="Z51" s="4"/>
    </row>
    <row r="52" ht="18.0" customHeight="1">
      <c r="A52" s="38" t="s">
        <v>10</v>
      </c>
      <c r="B52" s="4"/>
      <c r="C52" s="4"/>
      <c r="D52" s="4"/>
      <c r="E52" s="4"/>
      <c r="F52" s="4"/>
      <c r="G52" s="4"/>
      <c r="H52" s="40" t="s">
        <v>194</v>
      </c>
      <c r="I52" s="40" t="s">
        <v>195</v>
      </c>
      <c r="J52" s="4"/>
      <c r="K52" s="4"/>
      <c r="L52" s="4"/>
      <c r="M52" s="4" t="s">
        <v>10</v>
      </c>
      <c r="N52" s="4"/>
      <c r="O52" s="4"/>
      <c r="P52" s="4"/>
      <c r="Q52" s="4"/>
      <c r="R52" s="4" t="s">
        <v>66</v>
      </c>
      <c r="S52" s="4"/>
      <c r="T52" s="4"/>
      <c r="U52" s="4"/>
      <c r="V52" s="4"/>
      <c r="W52" s="4"/>
      <c r="X52" s="4"/>
      <c r="Y52" s="4"/>
      <c r="Z52" s="4"/>
    </row>
    <row r="53" ht="12.0" customHeight="1">
      <c r="A53" s="41" t="s">
        <v>67</v>
      </c>
      <c r="B53" s="41" t="s">
        <v>68</v>
      </c>
      <c r="C53" s="41" t="s">
        <v>69</v>
      </c>
      <c r="D53" s="40" t="s">
        <v>120</v>
      </c>
      <c r="E53" s="41" t="s">
        <v>71</v>
      </c>
      <c r="F53" s="40" t="s">
        <v>72</v>
      </c>
      <c r="G53" s="40" t="s">
        <v>73</v>
      </c>
      <c r="J53" s="40" t="s">
        <v>74</v>
      </c>
      <c r="K53" s="23" t="s">
        <v>75</v>
      </c>
      <c r="M53" s="4" t="s">
        <v>55</v>
      </c>
      <c r="N53" s="4" t="s">
        <v>191</v>
      </c>
      <c r="O53" s="4"/>
      <c r="P53" s="4"/>
      <c r="Q53" s="4"/>
      <c r="R53" s="4" t="s">
        <v>55</v>
      </c>
      <c r="S53" s="4" t="s">
        <v>191</v>
      </c>
      <c r="T53" s="4"/>
      <c r="U53" s="4"/>
      <c r="V53" s="4"/>
      <c r="W53" s="4"/>
      <c r="X53" s="4"/>
      <c r="Y53" s="4"/>
      <c r="Z53" s="4"/>
    </row>
    <row r="54" ht="12.0" hidden="1" customHeight="1">
      <c r="A54" s="4"/>
      <c r="B54" s="4"/>
      <c r="C54" s="4"/>
      <c r="D54" s="4"/>
      <c r="E54" s="4"/>
      <c r="F54" s="4"/>
      <c r="G54" s="4"/>
      <c r="H54" s="4"/>
      <c r="I54" s="4"/>
      <c r="J54" s="4"/>
      <c r="K54" s="4"/>
      <c r="L54" s="4"/>
      <c r="M54" s="4"/>
      <c r="N54" s="4"/>
      <c r="O54" s="4"/>
      <c r="P54" s="4"/>
      <c r="Q54" s="4"/>
      <c r="R54" s="4"/>
      <c r="S54" s="4"/>
      <c r="T54" s="4"/>
      <c r="U54" s="4"/>
      <c r="V54" s="4"/>
      <c r="W54" s="4"/>
      <c r="X54" s="4"/>
      <c r="Y54" s="4"/>
      <c r="Z54" s="4"/>
    </row>
    <row r="55" ht="12.0" hidden="1" customHeight="1">
      <c r="A55" s="4"/>
      <c r="B55" s="4"/>
      <c r="C55" s="4"/>
      <c r="D55" s="4"/>
      <c r="E55" s="4"/>
      <c r="F55" s="4"/>
      <c r="G55" s="4"/>
      <c r="H55" s="4"/>
      <c r="I55" s="4"/>
      <c r="J55" s="4"/>
      <c r="K55" s="4"/>
      <c r="L55" s="4"/>
      <c r="M55" s="4"/>
      <c r="N55" s="4"/>
      <c r="O55" s="4"/>
      <c r="P55" s="4"/>
      <c r="Q55" s="4"/>
      <c r="R55" s="4"/>
      <c r="S55" s="4"/>
      <c r="T55" s="4"/>
      <c r="U55" s="4"/>
      <c r="V55" s="4"/>
      <c r="W55" s="4"/>
      <c r="X55" s="4"/>
      <c r="Y55" s="4"/>
      <c r="Z55" s="4"/>
    </row>
    <row r="56" ht="12.0" hidden="1" customHeight="1">
      <c r="A56" s="4"/>
      <c r="B56" s="4"/>
      <c r="C56" s="4"/>
      <c r="D56" s="4" t="b">
        <f>FALSE()</f>
        <v>0</v>
      </c>
      <c r="E56" s="4"/>
      <c r="F56" s="4"/>
      <c r="G56" s="4"/>
      <c r="H56" s="4"/>
      <c r="I56" s="4"/>
      <c r="J56" s="4"/>
      <c r="K56" s="4"/>
      <c r="L56" s="4"/>
      <c r="M56" s="4"/>
      <c r="N56" s="4"/>
      <c r="O56" s="4"/>
      <c r="P56" s="4"/>
      <c r="Q56" s="4"/>
      <c r="R56" s="4"/>
      <c r="S56" s="4"/>
      <c r="T56" s="4"/>
      <c r="U56" s="4"/>
      <c r="V56" s="4"/>
      <c r="W56" s="4"/>
      <c r="X56" s="4"/>
      <c r="Y56" s="4"/>
      <c r="Z56" s="4"/>
    </row>
    <row r="57" ht="12.0" hidden="1" customHeight="1">
      <c r="A57" s="4"/>
      <c r="B57" s="4"/>
      <c r="C57" s="4"/>
      <c r="D57" s="4" t="b">
        <f>TRUE()</f>
        <v>1</v>
      </c>
      <c r="E57" s="4"/>
      <c r="F57" s="4"/>
      <c r="G57" s="4"/>
      <c r="H57" s="4"/>
      <c r="I57" s="4"/>
      <c r="J57" s="4"/>
      <c r="K57" s="4"/>
      <c r="L57" s="4"/>
      <c r="M57" s="4"/>
      <c r="N57" s="4"/>
      <c r="O57" s="4"/>
      <c r="P57" s="4"/>
      <c r="Q57" s="4"/>
      <c r="R57" s="4"/>
      <c r="S57" s="4"/>
      <c r="T57" s="4"/>
      <c r="U57" s="4"/>
      <c r="V57" s="4"/>
      <c r="W57" s="4"/>
      <c r="X57" s="4"/>
      <c r="Y57" s="4"/>
      <c r="Z57" s="4"/>
    </row>
    <row r="58" ht="12.0" hidden="1" customHeight="1">
      <c r="A58" s="4"/>
      <c r="B58" s="4"/>
      <c r="C58" s="4"/>
      <c r="D58" s="4"/>
      <c r="E58" s="4" t="s">
        <v>89</v>
      </c>
      <c r="F58" s="4"/>
      <c r="G58" s="4"/>
      <c r="H58" s="4"/>
      <c r="I58" s="4"/>
      <c r="J58" s="4"/>
      <c r="K58" s="4"/>
      <c r="L58" s="4"/>
      <c r="M58" s="4"/>
      <c r="N58" s="4"/>
      <c r="O58" s="4"/>
      <c r="P58" s="4"/>
      <c r="Q58" s="4"/>
      <c r="R58" s="4"/>
      <c r="S58" s="4"/>
      <c r="T58" s="4"/>
      <c r="U58" s="4"/>
      <c r="V58" s="4"/>
      <c r="W58" s="4"/>
      <c r="X58" s="4"/>
      <c r="Y58" s="4"/>
      <c r="Z58" s="4"/>
    </row>
    <row r="59" ht="12.0" hidden="1" customHeight="1">
      <c r="A59" s="4"/>
      <c r="B59" s="4"/>
      <c r="C59" s="4"/>
      <c r="D59" s="4" t="s">
        <v>121</v>
      </c>
      <c r="E59" s="4" t="s">
        <v>91</v>
      </c>
      <c r="F59" s="4"/>
      <c r="G59" s="4"/>
      <c r="H59" s="4"/>
      <c r="I59" s="4"/>
      <c r="J59" s="4"/>
      <c r="K59" s="4"/>
      <c r="L59" s="4"/>
      <c r="M59" s="4"/>
      <c r="N59" s="4"/>
      <c r="O59" s="4"/>
      <c r="P59" s="4"/>
      <c r="Q59" s="4"/>
      <c r="R59" s="4"/>
      <c r="S59" s="4"/>
      <c r="T59" s="4"/>
      <c r="U59" s="4"/>
      <c r="V59" s="4"/>
      <c r="W59" s="4"/>
      <c r="X59" s="4"/>
      <c r="Y59" s="4"/>
      <c r="Z59" s="4"/>
    </row>
    <row r="60" ht="12.0" hidden="1" customHeight="1">
      <c r="A60" s="4"/>
      <c r="B60" s="4"/>
      <c r="C60" s="4"/>
      <c r="D60" s="4" t="s">
        <v>122</v>
      </c>
      <c r="E60" s="4" t="s">
        <v>79</v>
      </c>
      <c r="F60" s="4"/>
      <c r="G60" s="4"/>
      <c r="H60" s="4"/>
      <c r="I60" s="4"/>
      <c r="J60" s="4"/>
      <c r="K60" s="4"/>
      <c r="L60" s="4"/>
      <c r="M60" s="4"/>
      <c r="N60" s="4"/>
      <c r="O60" s="4"/>
      <c r="P60" s="4"/>
      <c r="Q60" s="4"/>
      <c r="R60" s="4"/>
      <c r="S60" s="4"/>
      <c r="T60" s="4"/>
      <c r="U60" s="4"/>
      <c r="V60" s="4"/>
      <c r="W60" s="4"/>
      <c r="X60" s="4"/>
      <c r="Y60" s="4"/>
      <c r="Z60" s="4"/>
    </row>
    <row r="61" ht="12.0" customHeight="1">
      <c r="A61" s="4">
        <f>'Year 1'!A53</f>
        <v>0</v>
      </c>
      <c r="B61" s="4">
        <f>'Year 1'!B53</f>
        <v>0</v>
      </c>
      <c r="C61" s="46">
        <f>'Year 1'!C53</f>
        <v>0</v>
      </c>
      <c r="D61" s="4" t="str">
        <f>'Year 1'!D53</f>
        <v>Graduate</v>
      </c>
      <c r="E61" s="4">
        <f>'Year 1'!E53</f>
        <v>0</v>
      </c>
      <c r="F61" s="45">
        <f>'Year 1'!F53*(100+Living)/100</f>
        <v>1602.2268</v>
      </c>
      <c r="G61" s="42">
        <v>0.0</v>
      </c>
      <c r="H61" s="42">
        <v>0.0</v>
      </c>
      <c r="I61" s="42">
        <v>0.0</v>
      </c>
      <c r="J61" s="45">
        <f t="shared" ref="J61:J65" si="17">F61*((G61*H61)/100+(G61*I61)/100)</f>
        <v>0</v>
      </c>
      <c r="K61" s="46">
        <f t="shared" ref="K61:K65" si="18">ROUNDUP(H61+I61,0)</f>
        <v>0</v>
      </c>
      <c r="L61" s="4"/>
      <c r="M61" s="7">
        <f>'Year 1'!M53</f>
        <v>14000.04</v>
      </c>
      <c r="N61" s="7">
        <f t="shared" ref="N61:N65" si="19">J61</f>
        <v>0</v>
      </c>
      <c r="O61" s="7"/>
      <c r="P61" s="7"/>
      <c r="Q61" s="7"/>
      <c r="R61" s="7">
        <f>'Year 1'!R53</f>
        <v>1211.00346</v>
      </c>
      <c r="S61" s="7">
        <f>J75</f>
        <v>0</v>
      </c>
      <c r="T61" s="7"/>
      <c r="U61" s="4"/>
      <c r="V61" s="4"/>
      <c r="W61" s="4"/>
      <c r="X61" s="4"/>
      <c r="Y61" s="4"/>
      <c r="Z61" s="4"/>
    </row>
    <row r="62" ht="12.0" customHeight="1">
      <c r="A62" s="4">
        <f>'Year 1'!A54</f>
        <v>0</v>
      </c>
      <c r="B62" s="4">
        <f>'Year 1'!B54</f>
        <v>0</v>
      </c>
      <c r="C62" s="46">
        <f>'Year 1'!C54</f>
        <v>0</v>
      </c>
      <c r="D62" s="4" t="str">
        <f>'Year 1'!D54</f>
        <v>Graduate</v>
      </c>
      <c r="E62" s="4">
        <f>'Year 1'!E54</f>
        <v>0</v>
      </c>
      <c r="F62" s="45">
        <f>'Year 1'!F54*(100+Living)/100</f>
        <v>1842.5567</v>
      </c>
      <c r="G62" s="42">
        <v>0.0</v>
      </c>
      <c r="H62" s="42">
        <v>0.0</v>
      </c>
      <c r="I62" s="42">
        <v>0.0</v>
      </c>
      <c r="J62" s="45">
        <f t="shared" si="17"/>
        <v>0</v>
      </c>
      <c r="K62" s="46">
        <f t="shared" si="18"/>
        <v>0</v>
      </c>
      <c r="L62" s="4"/>
      <c r="M62" s="7">
        <f>'Year 1'!M54</f>
        <v>0</v>
      </c>
      <c r="N62" s="7">
        <f t="shared" si="19"/>
        <v>0</v>
      </c>
      <c r="O62" s="7"/>
      <c r="P62" s="7"/>
      <c r="Q62" s="7"/>
      <c r="R62" s="7">
        <f>'Year 1'!R54</f>
        <v>1211.00346</v>
      </c>
      <c r="S62" s="7">
        <f>J75</f>
        <v>0</v>
      </c>
      <c r="T62" s="7"/>
      <c r="U62" s="4"/>
      <c r="V62" s="4"/>
      <c r="W62" s="4"/>
      <c r="X62" s="4"/>
      <c r="Y62" s="4"/>
      <c r="Z62" s="4"/>
    </row>
    <row r="63" ht="12.0" hidden="1" customHeight="1">
      <c r="A63" s="4">
        <f>'Year 1'!A55</f>
        <v>0</v>
      </c>
      <c r="B63" s="4">
        <f>'Year 1'!B55</f>
        <v>0</v>
      </c>
      <c r="C63" s="46">
        <f>'Year 1'!C55</f>
        <v>0</v>
      </c>
      <c r="D63" s="4" t="str">
        <f>'Year 1'!D55</f>
        <v>Graduate</v>
      </c>
      <c r="E63" s="4">
        <f>'Year 1'!E55</f>
        <v>0</v>
      </c>
      <c r="F63" s="45">
        <f>'Year 1'!F55*(100+Living)/100</f>
        <v>0</v>
      </c>
      <c r="G63" s="42">
        <v>0.0</v>
      </c>
      <c r="H63" s="42">
        <v>0.0</v>
      </c>
      <c r="I63" s="42">
        <v>0.0</v>
      </c>
      <c r="J63" s="45">
        <f t="shared" si="17"/>
        <v>0</v>
      </c>
      <c r="K63" s="46">
        <f t="shared" si="18"/>
        <v>0</v>
      </c>
      <c r="L63" s="4"/>
      <c r="M63" s="7">
        <f>'Year 1'!M55</f>
        <v>0</v>
      </c>
      <c r="N63" s="7">
        <f t="shared" si="19"/>
        <v>0</v>
      </c>
      <c r="O63" s="7"/>
      <c r="P63" s="7"/>
      <c r="Q63" s="7"/>
      <c r="R63" s="7">
        <f>'Year 1'!R55</f>
        <v>0</v>
      </c>
      <c r="S63" s="7">
        <f>J77</f>
        <v>0</v>
      </c>
      <c r="T63" s="7"/>
      <c r="U63" s="4"/>
      <c r="V63" s="4"/>
      <c r="W63" s="4"/>
      <c r="X63" s="4"/>
      <c r="Y63" s="4"/>
      <c r="Z63" s="4"/>
    </row>
    <row r="64" ht="12.0" hidden="1" customHeight="1">
      <c r="A64" s="22">
        <v>0.0</v>
      </c>
      <c r="B64" s="22">
        <v>0.0</v>
      </c>
      <c r="C64" s="42">
        <v>0.0</v>
      </c>
      <c r="D64" s="43" t="s">
        <v>121</v>
      </c>
      <c r="E64" s="82">
        <v>0.0</v>
      </c>
      <c r="F64" s="44">
        <v>0.0</v>
      </c>
      <c r="G64" s="42">
        <v>0.0</v>
      </c>
      <c r="H64" s="42">
        <v>0.0</v>
      </c>
      <c r="I64" s="42">
        <v>0.0</v>
      </c>
      <c r="J64" s="45">
        <f t="shared" si="17"/>
        <v>0</v>
      </c>
      <c r="K64" s="46">
        <f t="shared" si="18"/>
        <v>0</v>
      </c>
      <c r="L64" s="4"/>
      <c r="M64" s="7">
        <v>0.0</v>
      </c>
      <c r="N64" s="7">
        <f t="shared" si="19"/>
        <v>0</v>
      </c>
      <c r="O64" s="7"/>
      <c r="P64" s="7"/>
      <c r="Q64" s="7"/>
      <c r="R64" s="7">
        <v>0.0</v>
      </c>
      <c r="S64" s="7">
        <f>J77</f>
        <v>0</v>
      </c>
      <c r="T64" s="7"/>
      <c r="U64" s="4"/>
      <c r="V64" s="4"/>
      <c r="W64" s="4"/>
      <c r="X64" s="4"/>
      <c r="Y64" s="4"/>
      <c r="Z64" s="4"/>
    </row>
    <row r="65" ht="12.0" hidden="1" customHeight="1">
      <c r="A65" s="22">
        <v>0.0</v>
      </c>
      <c r="B65" s="22">
        <v>0.0</v>
      </c>
      <c r="C65" s="42">
        <v>0.0</v>
      </c>
      <c r="D65" s="43" t="s">
        <v>121</v>
      </c>
      <c r="E65" s="82">
        <v>0.0</v>
      </c>
      <c r="F65" s="44">
        <v>0.0</v>
      </c>
      <c r="G65" s="42">
        <v>0.0</v>
      </c>
      <c r="H65" s="42">
        <v>0.0</v>
      </c>
      <c r="I65" s="42">
        <v>0.0</v>
      </c>
      <c r="J65" s="45">
        <f t="shared" si="17"/>
        <v>0</v>
      </c>
      <c r="K65" s="46">
        <f t="shared" si="18"/>
        <v>0</v>
      </c>
      <c r="L65" s="4"/>
      <c r="M65" s="7">
        <v>0.0</v>
      </c>
      <c r="N65" s="7">
        <f t="shared" si="19"/>
        <v>0</v>
      </c>
      <c r="O65" s="7"/>
      <c r="P65" s="7"/>
      <c r="Q65" s="7"/>
      <c r="R65" s="7">
        <v>0.0</v>
      </c>
      <c r="S65" s="7">
        <f>J79</f>
        <v>0</v>
      </c>
      <c r="T65" s="7"/>
      <c r="U65" s="4"/>
      <c r="V65" s="4"/>
      <c r="W65" s="4"/>
      <c r="X65" s="4"/>
      <c r="Y65" s="4"/>
      <c r="Z65" s="4"/>
    </row>
    <row r="66" ht="12.0" customHeight="1">
      <c r="A66" s="4"/>
      <c r="B66" s="4"/>
      <c r="C66" s="4"/>
      <c r="D66" s="4"/>
      <c r="E66" s="4"/>
      <c r="F66" s="45"/>
      <c r="G66" s="56" t="s">
        <v>125</v>
      </c>
      <c r="I66" s="56"/>
      <c r="J66" s="57">
        <f>SUM(J61:J65)</f>
        <v>0</v>
      </c>
      <c r="K66" s="4"/>
      <c r="L66" s="4"/>
      <c r="M66" s="4"/>
      <c r="N66" s="4"/>
      <c r="O66" s="4"/>
      <c r="P66" s="4"/>
      <c r="Q66" s="4"/>
      <c r="R66" s="4"/>
      <c r="S66" s="4"/>
      <c r="T66" s="4"/>
      <c r="U66" s="4"/>
      <c r="V66" s="4"/>
      <c r="W66" s="4"/>
      <c r="X66" s="4"/>
      <c r="Y66" s="4"/>
      <c r="Z66" s="4"/>
    </row>
    <row r="67" ht="12.0" customHeight="1">
      <c r="A67" s="38" t="s">
        <v>126</v>
      </c>
      <c r="B67" s="4"/>
      <c r="C67" s="4"/>
      <c r="D67" s="4"/>
      <c r="E67" s="4"/>
      <c r="F67" s="4"/>
      <c r="G67" s="4"/>
      <c r="H67" s="4"/>
      <c r="I67" s="4"/>
      <c r="J67" s="4"/>
      <c r="K67" s="4"/>
      <c r="L67" s="4"/>
      <c r="M67" s="4"/>
      <c r="N67" s="4"/>
      <c r="O67" s="4"/>
      <c r="P67" s="4"/>
      <c r="Q67" s="4"/>
      <c r="R67" s="4"/>
      <c r="S67" s="4"/>
      <c r="T67" s="4"/>
      <c r="U67" s="4"/>
      <c r="V67" s="4"/>
      <c r="W67" s="4"/>
      <c r="X67" s="4"/>
      <c r="Y67" s="4"/>
      <c r="Z67" s="4"/>
    </row>
    <row r="68" ht="12.0" customHeight="1">
      <c r="A68" s="41" t="s">
        <v>67</v>
      </c>
      <c r="B68" s="41" t="s">
        <v>68</v>
      </c>
      <c r="C68" s="41" t="s">
        <v>69</v>
      </c>
      <c r="D68" s="40" t="s">
        <v>120</v>
      </c>
      <c r="E68" s="41" t="s">
        <v>95</v>
      </c>
      <c r="F68" s="1" t="s">
        <v>96</v>
      </c>
      <c r="G68" s="40" t="s">
        <v>97</v>
      </c>
      <c r="H68" s="40" t="s">
        <v>98</v>
      </c>
      <c r="I68" s="40"/>
      <c r="J68" s="40" t="s">
        <v>99</v>
      </c>
      <c r="K68" s="4" t="s">
        <v>100</v>
      </c>
      <c r="L68" s="4"/>
      <c r="M68" s="4"/>
      <c r="N68" s="4" t="s">
        <v>101</v>
      </c>
      <c r="O68" s="4"/>
      <c r="P68" s="4"/>
      <c r="Q68" s="4" t="s">
        <v>102</v>
      </c>
      <c r="R68" s="4"/>
      <c r="S68" s="4"/>
      <c r="T68" s="4"/>
      <c r="U68" s="4"/>
      <c r="V68" s="4"/>
      <c r="W68" s="4"/>
      <c r="X68" s="4"/>
      <c r="Y68" s="4"/>
      <c r="Z68" s="4"/>
    </row>
    <row r="69" ht="12.0" hidden="1" customHeight="1">
      <c r="A69" s="41"/>
      <c r="B69" s="41"/>
      <c r="C69" s="41"/>
      <c r="D69" s="41"/>
      <c r="E69" s="14"/>
      <c r="F69" s="4"/>
      <c r="G69" s="40"/>
      <c r="H69" s="40"/>
      <c r="I69" s="40"/>
      <c r="J69" s="40"/>
      <c r="K69" s="4"/>
      <c r="L69" s="4"/>
      <c r="M69" s="5"/>
      <c r="N69" s="4"/>
      <c r="O69" s="4"/>
      <c r="P69" s="4"/>
      <c r="Q69" s="4"/>
      <c r="R69" s="4"/>
      <c r="S69" s="4"/>
      <c r="T69" s="4"/>
      <c r="U69" s="4"/>
      <c r="V69" s="4"/>
      <c r="W69" s="4"/>
      <c r="X69" s="4"/>
      <c r="Y69" s="4"/>
      <c r="Z69" s="4"/>
    </row>
    <row r="70" ht="12.0" hidden="1" customHeight="1">
      <c r="A70" s="41"/>
      <c r="B70" s="41"/>
      <c r="C70" s="41"/>
      <c r="D70" s="41"/>
      <c r="E70" s="14" t="s">
        <v>103</v>
      </c>
      <c r="F70" s="4"/>
      <c r="G70" s="40"/>
      <c r="H70" s="40"/>
      <c r="I70" s="40"/>
      <c r="J70" s="40"/>
      <c r="K70" s="4"/>
      <c r="L70" s="4"/>
      <c r="M70" s="4"/>
      <c r="N70" s="4"/>
      <c r="O70" s="4"/>
      <c r="P70" s="4"/>
      <c r="Q70" s="4"/>
      <c r="R70" s="4"/>
      <c r="S70" s="4"/>
      <c r="T70" s="4"/>
      <c r="U70" s="4"/>
      <c r="V70" s="4"/>
      <c r="W70" s="4"/>
      <c r="X70" s="4"/>
      <c r="Y70" s="4"/>
      <c r="Z70" s="4"/>
    </row>
    <row r="71" ht="12.0" hidden="1" customHeight="1">
      <c r="A71" s="41"/>
      <c r="B71" s="41"/>
      <c r="C71" s="41"/>
      <c r="D71" s="41"/>
      <c r="E71" s="14" t="s">
        <v>104</v>
      </c>
      <c r="F71" s="4"/>
      <c r="G71" s="40"/>
      <c r="H71" s="40"/>
      <c r="I71" s="40"/>
      <c r="J71" s="40"/>
      <c r="K71" s="4"/>
      <c r="L71" s="4"/>
      <c r="M71" s="4"/>
      <c r="N71" s="4"/>
      <c r="O71" s="4"/>
      <c r="P71" s="4"/>
      <c r="Q71" s="4"/>
      <c r="R71" s="4"/>
      <c r="S71" s="4"/>
      <c r="T71" s="4"/>
      <c r="U71" s="4"/>
      <c r="V71" s="4"/>
      <c r="W71" s="4"/>
      <c r="X71" s="4"/>
      <c r="Y71" s="4"/>
      <c r="Z71" s="4"/>
    </row>
    <row r="72" ht="12.0" hidden="1" customHeight="1">
      <c r="A72" s="41"/>
      <c r="B72" s="41"/>
      <c r="C72" s="41"/>
      <c r="D72" s="14" t="s">
        <v>103</v>
      </c>
      <c r="E72" s="14" t="s">
        <v>105</v>
      </c>
      <c r="F72" s="4"/>
      <c r="G72" s="40"/>
      <c r="H72" s="49"/>
      <c r="I72" s="49"/>
      <c r="J72" s="40"/>
      <c r="K72" s="4"/>
      <c r="L72" s="4"/>
      <c r="M72" s="4"/>
      <c r="N72" s="4"/>
      <c r="O72" s="4"/>
      <c r="P72" s="4"/>
      <c r="Q72" s="4"/>
      <c r="R72" s="4"/>
      <c r="S72" s="4"/>
      <c r="T72" s="4"/>
      <c r="U72" s="4"/>
      <c r="V72" s="4"/>
      <c r="W72" s="4"/>
      <c r="X72" s="4"/>
      <c r="Y72" s="5"/>
      <c r="Z72" s="4"/>
    </row>
    <row r="73" ht="12.0" hidden="1" customHeight="1">
      <c r="A73" s="41"/>
      <c r="B73" s="41"/>
      <c r="C73" s="41"/>
      <c r="D73" s="14" t="s">
        <v>106</v>
      </c>
      <c r="E73" s="14" t="s">
        <v>107</v>
      </c>
      <c r="F73" s="4" t="s">
        <v>108</v>
      </c>
      <c r="G73" s="40"/>
      <c r="H73" s="40"/>
      <c r="I73" s="40"/>
      <c r="J73" s="40"/>
      <c r="K73" s="4"/>
      <c r="L73" s="4"/>
      <c r="M73" s="4"/>
      <c r="N73" s="4"/>
      <c r="O73" s="4"/>
      <c r="P73" s="4"/>
      <c r="Q73" s="4"/>
      <c r="R73" s="4"/>
      <c r="S73" s="4"/>
      <c r="T73" s="4"/>
      <c r="U73" s="4"/>
      <c r="V73" s="4"/>
      <c r="W73" s="4"/>
      <c r="X73" s="4"/>
      <c r="Y73" s="4"/>
      <c r="Z73" s="4"/>
    </row>
    <row r="74" ht="12.0" hidden="1" customHeight="1">
      <c r="A74" s="41"/>
      <c r="B74" s="41"/>
      <c r="C74" s="41"/>
      <c r="D74" s="14" t="s">
        <v>109</v>
      </c>
      <c r="E74" s="14" t="s">
        <v>110</v>
      </c>
      <c r="F74" s="4" t="s">
        <v>111</v>
      </c>
      <c r="G74" s="40"/>
      <c r="H74" s="40"/>
      <c r="I74" s="40"/>
      <c r="J74" s="40"/>
      <c r="K74" s="4" t="s">
        <v>127</v>
      </c>
      <c r="L74" s="4" t="s">
        <v>128</v>
      </c>
      <c r="M74" s="1" t="s">
        <v>112</v>
      </c>
      <c r="N74" s="4" t="s">
        <v>127</v>
      </c>
      <c r="O74" s="4" t="s">
        <v>128</v>
      </c>
      <c r="P74" s="1" t="s">
        <v>113</v>
      </c>
      <c r="Q74" s="4" t="s">
        <v>114</v>
      </c>
      <c r="R74" s="4" t="s">
        <v>104</v>
      </c>
      <c r="S74" s="4" t="s">
        <v>105</v>
      </c>
      <c r="T74" s="4" t="s">
        <v>107</v>
      </c>
      <c r="U74" s="4" t="s">
        <v>110</v>
      </c>
      <c r="V74" s="1" t="s">
        <v>115</v>
      </c>
      <c r="W74" s="4"/>
      <c r="X74" s="4"/>
      <c r="Y74" s="4"/>
      <c r="Z74" s="4"/>
    </row>
    <row r="75" ht="12.0" customHeight="1">
      <c r="A75" s="4">
        <f>'Year 1'!A65</f>
        <v>0</v>
      </c>
      <c r="B75" s="4">
        <f>'Year 1'!B65</f>
        <v>0</v>
      </c>
      <c r="C75" s="46">
        <f>'Year 1'!C65</f>
        <v>0</v>
      </c>
      <c r="D75" s="4" t="str">
        <f>'Year 1'!D65</f>
        <v>Graduate</v>
      </c>
      <c r="E75" s="4" t="str">
        <f>'Year 1'!E65</f>
        <v>None</v>
      </c>
      <c r="F75" s="4" t="str">
        <f>'Year 1'!F65</f>
        <v>No</v>
      </c>
      <c r="G75" s="5">
        <f>'Year 1'!G65</f>
        <v>39326</v>
      </c>
      <c r="H75" s="4">
        <f>IF(G75&gt;Fringe1End,P75,M75)</f>
        <v>8.65</v>
      </c>
      <c r="I75" s="4"/>
      <c r="J75" s="45">
        <f t="shared" ref="J75:J79" si="20">(J61*H75/100)+V75</f>
        <v>0</v>
      </c>
      <c r="K75" s="4">
        <f>IF(D61=$D$59,F1.Grad,0)</f>
        <v>6.85</v>
      </c>
      <c r="L75" s="4">
        <f>IF(D61=$D$60,F1.Under,0)</f>
        <v>0</v>
      </c>
      <c r="M75" s="50">
        <f t="shared" ref="M75:M79" si="21">SUM(K75:L75)</f>
        <v>6.85</v>
      </c>
      <c r="N75" s="4">
        <f>IF(D61=$D$59,F2.Grad,0)</f>
        <v>8.65</v>
      </c>
      <c r="O75" s="4">
        <f>IF(D61=$D$60,F2.Under,0)</f>
        <v>0</v>
      </c>
      <c r="P75" s="50">
        <f t="shared" ref="P75:P79" si="22">SUM(N75:O75)</f>
        <v>8.65</v>
      </c>
      <c r="Q75" s="4">
        <f t="shared" ref="Q75:Q79" si="23">IF(F75=$F$73,G61,100)</f>
        <v>100</v>
      </c>
      <c r="R75" s="4">
        <f>IF($E75=$E$71,Ins.E*$K61*Q75/100,0)</f>
        <v>0</v>
      </c>
      <c r="S75" s="4">
        <f>IF($E75=$E$72,Ins.S*$K61*Q75/100,0)</f>
        <v>0</v>
      </c>
      <c r="T75" s="4">
        <f>IF($E75=$E$73,Ins.C*$K61*Q75/100,0)</f>
        <v>0</v>
      </c>
      <c r="U75" s="4">
        <f>IF($E75=$E$74,Ins.F*$K61*Q75/100,0)</f>
        <v>0</v>
      </c>
      <c r="V75" s="51">
        <f t="shared" ref="V75:V79" si="24">SUM(R75:U75)</f>
        <v>0</v>
      </c>
      <c r="W75" s="4"/>
      <c r="X75" s="4"/>
      <c r="Y75" s="4"/>
      <c r="Z75" s="4"/>
    </row>
    <row r="76" ht="12.0" customHeight="1">
      <c r="A76" s="4">
        <f>'Year 1'!A66</f>
        <v>0</v>
      </c>
      <c r="B76" s="4">
        <f>'Year 1'!B66</f>
        <v>0</v>
      </c>
      <c r="C76" s="46">
        <f>'Year 1'!C66</f>
        <v>0</v>
      </c>
      <c r="D76" s="4" t="str">
        <f>'Year 1'!D66</f>
        <v>Graduate</v>
      </c>
      <c r="E76" s="4" t="str">
        <f>'Year 1'!E66</f>
        <v>None</v>
      </c>
      <c r="F76" s="4" t="str">
        <f>'Year 1'!F66</f>
        <v>No</v>
      </c>
      <c r="G76" s="5">
        <f>'Year 1'!G66</f>
        <v>39326</v>
      </c>
      <c r="H76" s="4">
        <f>IF(G76&gt;Fringe1End,P76,M76)</f>
        <v>8.65</v>
      </c>
      <c r="I76" s="4"/>
      <c r="J76" s="45">
        <f t="shared" si="20"/>
        <v>0</v>
      </c>
      <c r="K76" s="4">
        <f>IF(D62=$D$59,F1.Grad,0)</f>
        <v>6.85</v>
      </c>
      <c r="L76" s="4">
        <f>IF(D62=$D$60,F1.Under,0)</f>
        <v>0</v>
      </c>
      <c r="M76" s="50">
        <f t="shared" si="21"/>
        <v>6.85</v>
      </c>
      <c r="N76" s="4">
        <f>IF(D62=$D$59,F2.Grad,0)</f>
        <v>8.65</v>
      </c>
      <c r="O76" s="4">
        <f>IF(D62=$D$60,F2.Under,0)</f>
        <v>0</v>
      </c>
      <c r="P76" s="50">
        <f t="shared" si="22"/>
        <v>8.65</v>
      </c>
      <c r="Q76" s="4">
        <f t="shared" si="23"/>
        <v>100</v>
      </c>
      <c r="R76" s="4">
        <f>IF($E76=$E$71,Ins.E*$K62*Q76/100,0)</f>
        <v>0</v>
      </c>
      <c r="S76" s="4">
        <f>IF($E76=$E$72,Ins.S*$K62*Q76/100,0)</f>
        <v>0</v>
      </c>
      <c r="T76" s="4">
        <f>IF($E76=$E$73,Ins.C*$K62*Q76/100,0)</f>
        <v>0</v>
      </c>
      <c r="U76" s="4">
        <f>IF($E76=$E$74,Ins.F*$K62*Q76/100,0)</f>
        <v>0</v>
      </c>
      <c r="V76" s="51">
        <f t="shared" si="24"/>
        <v>0</v>
      </c>
      <c r="W76" s="4"/>
      <c r="X76" s="4"/>
      <c r="Y76" s="4"/>
      <c r="Z76" s="4"/>
    </row>
    <row r="77" ht="12.0" hidden="1" customHeight="1">
      <c r="A77" s="4">
        <f>'Year 1'!A67</f>
        <v>0</v>
      </c>
      <c r="B77" s="4">
        <f>'Year 1'!B67</f>
        <v>0</v>
      </c>
      <c r="C77" s="46">
        <f>'Year 1'!C67</f>
        <v>0</v>
      </c>
      <c r="D77" s="4" t="str">
        <f>'Year 1'!D67</f>
        <v>Graduate</v>
      </c>
      <c r="E77" s="4" t="str">
        <f>'Year 1'!E67</f>
        <v>Employee</v>
      </c>
      <c r="F77" s="4" t="str">
        <f>'Year 1'!F67</f>
        <v>No</v>
      </c>
      <c r="G77" s="5">
        <f>'Year 1'!G67</f>
        <v>39326</v>
      </c>
      <c r="H77" s="4">
        <f>IF(G77&gt;Fringe1End,P77,M77)</f>
        <v>8.65</v>
      </c>
      <c r="I77" s="4"/>
      <c r="J77" s="45">
        <f t="shared" si="20"/>
        <v>0</v>
      </c>
      <c r="K77" s="4">
        <f>IF(D63=$D$59,F1.Grad,0)</f>
        <v>6.85</v>
      </c>
      <c r="L77" s="4">
        <f>IF(D63=$D$60,F1.Under,0)</f>
        <v>0</v>
      </c>
      <c r="M77" s="50">
        <f t="shared" si="21"/>
        <v>6.85</v>
      </c>
      <c r="N77" s="4">
        <f>IF(D63=$D$59,F2.Grad,0)</f>
        <v>8.65</v>
      </c>
      <c r="O77" s="4">
        <f>IF(D63=$D$60,F2.Under,0)</f>
        <v>0</v>
      </c>
      <c r="P77" s="50">
        <f t="shared" si="22"/>
        <v>8.65</v>
      </c>
      <c r="Q77" s="4">
        <f t="shared" si="23"/>
        <v>100</v>
      </c>
      <c r="R77" s="4">
        <f>IF($E77=$E$71,Ins.E*$K63*Q77/100,0)</f>
        <v>0</v>
      </c>
      <c r="S77" s="4">
        <f>IF($E77=$E$72,Ins.S*$K63*Q77/100,0)</f>
        <v>0</v>
      </c>
      <c r="T77" s="4">
        <f>IF($E77=$E$73,Ins.C*$K63*Q77/100,0)</f>
        <v>0</v>
      </c>
      <c r="U77" s="4">
        <f>IF($E77=$E$74,Ins.F*$K63*Q77/100,0)</f>
        <v>0</v>
      </c>
      <c r="V77" s="51">
        <f t="shared" si="24"/>
        <v>0</v>
      </c>
      <c r="W77" s="4"/>
      <c r="X77" s="4"/>
      <c r="Y77" s="4"/>
      <c r="Z77" s="4"/>
    </row>
    <row r="78" ht="12.0" hidden="1" customHeight="1">
      <c r="A78" s="4">
        <f t="shared" ref="A78:D78" si="25">A64</f>
        <v>0</v>
      </c>
      <c r="B78" s="4">
        <f t="shared" si="25"/>
        <v>0</v>
      </c>
      <c r="C78" s="46">
        <f t="shared" si="25"/>
        <v>0</v>
      </c>
      <c r="D78" s="4" t="str">
        <f t="shared" si="25"/>
        <v>Graduate</v>
      </c>
      <c r="E78" s="4" t="str">
        <f t="shared" ref="E78:E79" si="27">IF($D64=$D$59,$E$71,$E$70)</f>
        <v>Employee</v>
      </c>
      <c r="F78" s="22" t="s">
        <v>111</v>
      </c>
      <c r="G78" s="36">
        <f t="shared" ref="G78:G79" si="28">$J$4</f>
        <v>39326</v>
      </c>
      <c r="H78" s="4">
        <f>IF(G78&gt;Fringe1End,P78,M78)</f>
        <v>8.65</v>
      </c>
      <c r="I78" s="4"/>
      <c r="J78" s="45">
        <f t="shared" si="20"/>
        <v>0</v>
      </c>
      <c r="K78" s="4">
        <f>IF(D64=$D$59,F1.Grad,0)</f>
        <v>6.85</v>
      </c>
      <c r="L78" s="4">
        <f>IF(D64=$D$60,F1.Under,0)</f>
        <v>0</v>
      </c>
      <c r="M78" s="50">
        <f t="shared" si="21"/>
        <v>6.85</v>
      </c>
      <c r="N78" s="4">
        <f>IF(D64=$D$59,F2.Grad,0)</f>
        <v>8.65</v>
      </c>
      <c r="O78" s="4">
        <f>IF(D64=$D$60,F2.Under,0)</f>
        <v>0</v>
      </c>
      <c r="P78" s="50">
        <f t="shared" si="22"/>
        <v>8.65</v>
      </c>
      <c r="Q78" s="4">
        <f t="shared" si="23"/>
        <v>100</v>
      </c>
      <c r="R78" s="4">
        <f>IF($E78=$E$71,Ins.E*$K64*Q78/100,0)</f>
        <v>0</v>
      </c>
      <c r="S78" s="4">
        <f>IF($E78=$E$72,Ins.S*$K64*Q78/100,0)</f>
        <v>0</v>
      </c>
      <c r="T78" s="4">
        <f>IF($E78=$E$73,Ins.C*$K64*Q78/100,0)</f>
        <v>0</v>
      </c>
      <c r="U78" s="4">
        <f>IF($E78=$E$74,Ins.F*$K64*Q78/100,0)</f>
        <v>0</v>
      </c>
      <c r="V78" s="51">
        <f t="shared" si="24"/>
        <v>0</v>
      </c>
      <c r="W78" s="4"/>
      <c r="X78" s="4"/>
      <c r="Y78" s="4"/>
      <c r="Z78" s="4"/>
    </row>
    <row r="79" ht="12.0" hidden="1" customHeight="1">
      <c r="A79" s="4">
        <f t="shared" ref="A79:D79" si="26">A65</f>
        <v>0</v>
      </c>
      <c r="B79" s="4">
        <f t="shared" si="26"/>
        <v>0</v>
      </c>
      <c r="C79" s="46">
        <f t="shared" si="26"/>
        <v>0</v>
      </c>
      <c r="D79" s="4" t="str">
        <f t="shared" si="26"/>
        <v>Graduate</v>
      </c>
      <c r="E79" s="4" t="str">
        <f t="shared" si="27"/>
        <v>Employee</v>
      </c>
      <c r="F79" s="22" t="s">
        <v>111</v>
      </c>
      <c r="G79" s="36">
        <f t="shared" si="28"/>
        <v>39326</v>
      </c>
      <c r="H79" s="4">
        <f>IF(G79&gt;Fringe1End,P79,M79)</f>
        <v>8.65</v>
      </c>
      <c r="I79" s="4"/>
      <c r="J79" s="45">
        <f t="shared" si="20"/>
        <v>0</v>
      </c>
      <c r="K79" s="4">
        <f>IF(D65=$D$59,F1.Grad,0)</f>
        <v>6.85</v>
      </c>
      <c r="L79" s="4">
        <f>IF(D65=$D$60,F1.Under,0)</f>
        <v>0</v>
      </c>
      <c r="M79" s="50">
        <f t="shared" si="21"/>
        <v>6.85</v>
      </c>
      <c r="N79" s="4">
        <f>IF(D65=$D$59,F2.Grad,0)</f>
        <v>8.65</v>
      </c>
      <c r="O79" s="4">
        <f>IF(D65=$D$60,F2.Under,0)</f>
        <v>0</v>
      </c>
      <c r="P79" s="50">
        <f t="shared" si="22"/>
        <v>8.65</v>
      </c>
      <c r="Q79" s="4">
        <f t="shared" si="23"/>
        <v>100</v>
      </c>
      <c r="R79" s="4">
        <f>IF($E79=$E$71,Ins.E*$K65*Q79/100,0)</f>
        <v>0</v>
      </c>
      <c r="S79" s="4">
        <f>IF($E79=$E$72,Ins.S*$K65*Q79/100,0)</f>
        <v>0</v>
      </c>
      <c r="T79" s="4">
        <f>IF($E79=$E$73,Ins.C*$K65*Q79/100,0)</f>
        <v>0</v>
      </c>
      <c r="U79" s="4">
        <f>IF($E79=$E$74,Ins.F*$K65*Q79/100,0)</f>
        <v>0</v>
      </c>
      <c r="V79" s="51">
        <f t="shared" si="24"/>
        <v>0</v>
      </c>
      <c r="W79" s="4"/>
      <c r="X79" s="4"/>
      <c r="Y79" s="4"/>
      <c r="Z79" s="4"/>
    </row>
    <row r="80" ht="12.0" customHeight="1">
      <c r="A80" s="4"/>
      <c r="B80" s="4"/>
      <c r="C80" s="4"/>
      <c r="D80" s="4"/>
      <c r="E80" s="4"/>
      <c r="F80" s="58" t="s">
        <v>129</v>
      </c>
      <c r="I80" s="59"/>
      <c r="J80" s="57">
        <f>SUM(J75:J79)</f>
        <v>0</v>
      </c>
      <c r="K80" s="4" t="s">
        <v>127</v>
      </c>
      <c r="L80" s="4" t="s">
        <v>128</v>
      </c>
      <c r="M80" s="1" t="s">
        <v>112</v>
      </c>
      <c r="N80" s="4" t="s">
        <v>127</v>
      </c>
      <c r="O80" s="4" t="s">
        <v>128</v>
      </c>
      <c r="P80" s="1" t="s">
        <v>113</v>
      </c>
      <c r="Q80" s="4" t="s">
        <v>114</v>
      </c>
      <c r="R80" s="4" t="s">
        <v>104</v>
      </c>
      <c r="S80" s="4" t="s">
        <v>105</v>
      </c>
      <c r="T80" s="4" t="s">
        <v>107</v>
      </c>
      <c r="U80" s="4" t="s">
        <v>110</v>
      </c>
      <c r="V80" s="1" t="s">
        <v>115</v>
      </c>
      <c r="W80" s="4"/>
      <c r="X80" s="4"/>
      <c r="Y80" s="4"/>
      <c r="Z80" s="4"/>
    </row>
    <row r="81" ht="12.0" customHeight="1">
      <c r="A81" s="4"/>
      <c r="B81" s="4"/>
      <c r="C81" s="4"/>
      <c r="D81" s="4"/>
      <c r="E81" s="4"/>
      <c r="F81" s="58" t="s">
        <v>130</v>
      </c>
      <c r="I81" s="59"/>
      <c r="J81" s="57">
        <f>J66+J80</f>
        <v>0</v>
      </c>
      <c r="K81" s="4"/>
      <c r="L81" s="4"/>
      <c r="M81" s="1"/>
      <c r="N81" s="4"/>
      <c r="O81" s="4"/>
      <c r="P81" s="1"/>
      <c r="Q81" s="4"/>
      <c r="R81" s="4"/>
      <c r="S81" s="4"/>
      <c r="T81" s="4"/>
      <c r="U81" s="4"/>
      <c r="V81" s="1"/>
      <c r="W81" s="4"/>
      <c r="X81" s="4"/>
      <c r="Y81" s="4"/>
      <c r="Z81" s="4"/>
    </row>
    <row r="82" ht="12.0" customHeight="1">
      <c r="A82" s="4"/>
      <c r="B82" s="4"/>
      <c r="C82" s="4"/>
      <c r="D82" s="4"/>
      <c r="E82" s="4"/>
      <c r="F82" s="60" t="s">
        <v>131</v>
      </c>
      <c r="I82" s="61"/>
      <c r="J82" s="62">
        <f>J30+J66</f>
        <v>0</v>
      </c>
      <c r="K82" s="4"/>
      <c r="L82" s="4"/>
      <c r="M82" s="1"/>
      <c r="N82" s="4"/>
      <c r="O82" s="4"/>
      <c r="P82" s="1"/>
      <c r="Q82" s="4"/>
      <c r="R82" s="4"/>
      <c r="S82" s="4"/>
      <c r="T82" s="4"/>
      <c r="U82" s="4"/>
      <c r="V82" s="1"/>
      <c r="W82" s="4"/>
      <c r="X82" s="4"/>
      <c r="Y82" s="4"/>
      <c r="Z82" s="4"/>
    </row>
    <row r="83" ht="12.0" customHeight="1">
      <c r="A83" s="4"/>
      <c r="B83" s="4"/>
      <c r="C83" s="4"/>
      <c r="D83" s="4"/>
      <c r="E83" s="4"/>
      <c r="F83" s="60" t="s">
        <v>132</v>
      </c>
      <c r="I83" s="61"/>
      <c r="J83" s="62">
        <f>J50+J80</f>
        <v>0</v>
      </c>
      <c r="K83" s="4"/>
      <c r="L83" s="4"/>
      <c r="M83" s="1"/>
      <c r="N83" s="4"/>
      <c r="O83" s="4"/>
      <c r="P83" s="1"/>
      <c r="Q83" s="4"/>
      <c r="R83" s="4"/>
      <c r="S83" s="4"/>
      <c r="T83" s="4"/>
      <c r="U83" s="4"/>
      <c r="V83" s="1"/>
      <c r="W83" s="4"/>
      <c r="X83" s="4"/>
      <c r="Y83" s="4"/>
      <c r="Z83" s="4"/>
    </row>
    <row r="84" ht="12.0" customHeight="1">
      <c r="A84" s="4"/>
      <c r="B84" s="4"/>
      <c r="C84" s="4"/>
      <c r="D84" s="4"/>
      <c r="E84" s="4"/>
      <c r="F84" s="63" t="s">
        <v>133</v>
      </c>
      <c r="I84" s="64"/>
      <c r="J84" s="65">
        <f>SUM(J82:J83)</f>
        <v>0</v>
      </c>
      <c r="K84" s="4"/>
      <c r="L84" s="4"/>
      <c r="M84" s="1"/>
      <c r="N84" s="4"/>
      <c r="O84" s="4"/>
      <c r="P84" s="1"/>
      <c r="Q84" s="4"/>
      <c r="R84" s="4"/>
      <c r="S84" s="4"/>
      <c r="T84" s="4"/>
      <c r="U84" s="4"/>
      <c r="V84" s="1"/>
      <c r="W84" s="4"/>
      <c r="X84" s="4"/>
      <c r="Y84" s="4"/>
      <c r="Z84" s="4"/>
    </row>
    <row r="85" ht="12.0" customHeight="1">
      <c r="A85" s="38" t="s">
        <v>134</v>
      </c>
      <c r="B85" s="4"/>
      <c r="C85" s="4"/>
      <c r="D85" s="4"/>
      <c r="E85" s="4"/>
      <c r="F85" s="4"/>
      <c r="G85" s="4"/>
      <c r="H85" s="4"/>
      <c r="I85" s="4"/>
      <c r="J85" s="4"/>
      <c r="K85" s="4"/>
      <c r="L85" s="4"/>
      <c r="M85" s="4"/>
      <c r="N85" s="4"/>
      <c r="O85" s="4"/>
      <c r="P85" s="4"/>
      <c r="Q85" s="4"/>
      <c r="R85" s="4"/>
      <c r="S85" s="4"/>
      <c r="T85" s="4"/>
      <c r="U85" s="4"/>
      <c r="V85" s="4"/>
      <c r="W85" s="4"/>
      <c r="X85" s="4"/>
      <c r="Y85" s="4"/>
      <c r="Z85" s="4"/>
    </row>
    <row r="86" ht="12.0" customHeight="1">
      <c r="A86" s="26" t="s">
        <v>135</v>
      </c>
      <c r="B86" s="26" t="s">
        <v>136</v>
      </c>
      <c r="F86" s="26" t="s">
        <v>137</v>
      </c>
      <c r="G86" s="26" t="s">
        <v>138</v>
      </c>
      <c r="H86" s="26" t="s">
        <v>139</v>
      </c>
      <c r="I86" s="26"/>
      <c r="J86" s="26" t="s">
        <v>140</v>
      </c>
      <c r="K86" s="23"/>
      <c r="L86" s="23"/>
      <c r="M86" s="23"/>
      <c r="N86" s="23"/>
      <c r="O86" s="23"/>
      <c r="P86" s="23"/>
      <c r="Q86" s="23"/>
      <c r="R86" s="23"/>
      <c r="S86" s="23"/>
      <c r="T86" s="23"/>
      <c r="U86" s="23"/>
      <c r="V86" s="23"/>
      <c r="W86" s="23"/>
      <c r="X86" s="23"/>
      <c r="Y86" s="23"/>
      <c r="Z86" s="23"/>
    </row>
    <row r="87" ht="25.5" hidden="1" customHeight="1">
      <c r="A87" s="26"/>
      <c r="B87" s="26"/>
      <c r="C87" s="23"/>
      <c r="D87" s="23"/>
      <c r="E87" s="23"/>
      <c r="F87" s="26"/>
      <c r="G87" s="26"/>
      <c r="H87" s="26"/>
      <c r="I87" s="26"/>
      <c r="J87" s="26"/>
      <c r="K87" s="23"/>
      <c r="L87" s="23"/>
      <c r="M87" s="23"/>
      <c r="N87" s="23"/>
      <c r="O87" s="23"/>
      <c r="P87" s="23"/>
      <c r="Q87" s="23"/>
      <c r="R87" s="23"/>
      <c r="S87" s="23"/>
      <c r="T87" s="23"/>
      <c r="U87" s="23"/>
      <c r="V87" s="23"/>
      <c r="W87" s="23"/>
      <c r="X87" s="23"/>
      <c r="Y87" s="23"/>
      <c r="Z87" s="23"/>
    </row>
    <row r="88" ht="12.0" hidden="1" customHeight="1">
      <c r="A88" s="4" t="s">
        <v>141</v>
      </c>
      <c r="B88" s="4"/>
      <c r="C88" s="4"/>
      <c r="D88" s="4"/>
      <c r="E88" s="4"/>
      <c r="F88" s="4" t="s">
        <v>142</v>
      </c>
      <c r="G88" s="4"/>
      <c r="H88" s="4"/>
      <c r="I88" s="4"/>
      <c r="J88" s="4"/>
      <c r="K88" s="4"/>
      <c r="L88" s="4"/>
      <c r="M88" s="4"/>
      <c r="N88" s="4"/>
      <c r="O88" s="4"/>
      <c r="P88" s="4"/>
      <c r="Q88" s="4"/>
      <c r="R88" s="4"/>
      <c r="S88" s="4"/>
      <c r="T88" s="4"/>
      <c r="U88" s="4"/>
      <c r="V88" s="4"/>
      <c r="W88" s="4"/>
      <c r="X88" s="4"/>
      <c r="Y88" s="4"/>
      <c r="Z88" s="4"/>
    </row>
    <row r="89" ht="12.0" hidden="1" customHeight="1">
      <c r="A89" s="4" t="s">
        <v>143</v>
      </c>
      <c r="B89" s="4"/>
      <c r="C89" s="4"/>
      <c r="D89" s="4"/>
      <c r="E89" s="4"/>
      <c r="F89" s="4" t="s">
        <v>144</v>
      </c>
      <c r="G89" s="4"/>
      <c r="H89" s="4"/>
      <c r="I89" s="4"/>
      <c r="J89" s="4"/>
      <c r="K89" s="4"/>
      <c r="L89" s="4"/>
      <c r="M89" s="4"/>
      <c r="N89" s="4"/>
      <c r="O89" s="4"/>
      <c r="P89" s="4"/>
      <c r="Q89" s="4"/>
      <c r="R89" s="4"/>
      <c r="S89" s="4"/>
      <c r="T89" s="4"/>
      <c r="U89" s="4"/>
      <c r="V89" s="4"/>
      <c r="W89" s="4"/>
      <c r="X89" s="4"/>
      <c r="Y89" s="4"/>
      <c r="Z89" s="4"/>
    </row>
    <row r="90" ht="12.0" hidden="1" customHeight="1">
      <c r="A90" s="4" t="s">
        <v>145</v>
      </c>
      <c r="B90" s="4"/>
      <c r="C90" s="4"/>
      <c r="D90" s="4"/>
      <c r="E90" s="4"/>
      <c r="F90" s="4" t="s">
        <v>146</v>
      </c>
      <c r="G90" s="4"/>
      <c r="H90" s="4"/>
      <c r="I90" s="4"/>
      <c r="J90" s="4"/>
      <c r="K90" s="4"/>
      <c r="L90" s="4"/>
      <c r="M90" s="4"/>
      <c r="N90" s="4"/>
      <c r="O90" s="4"/>
      <c r="P90" s="4"/>
      <c r="Q90" s="4"/>
      <c r="R90" s="4"/>
      <c r="S90" s="4"/>
      <c r="T90" s="4"/>
      <c r="U90" s="4"/>
      <c r="V90" s="4"/>
      <c r="W90" s="4"/>
      <c r="X90" s="4"/>
      <c r="Y90" s="4"/>
      <c r="Z90" s="4"/>
    </row>
    <row r="91" ht="12.0" customHeight="1">
      <c r="A91" s="67"/>
      <c r="B91" s="29"/>
      <c r="C91" s="30"/>
      <c r="D91" s="30"/>
      <c r="E91" s="30"/>
      <c r="F91" s="67"/>
      <c r="G91" s="22"/>
      <c r="H91" s="22"/>
      <c r="I91" s="22"/>
      <c r="J91" s="44">
        <v>0.0</v>
      </c>
      <c r="K91" s="4"/>
      <c r="L91" s="4"/>
      <c r="M91" s="4"/>
      <c r="N91" s="4"/>
      <c r="O91" s="4"/>
      <c r="P91" s="4"/>
      <c r="Q91" s="4"/>
      <c r="R91" s="4"/>
      <c r="S91" s="4"/>
      <c r="T91" s="4"/>
      <c r="U91" s="4"/>
      <c r="V91" s="4"/>
      <c r="W91" s="4"/>
      <c r="X91" s="4"/>
      <c r="Y91" s="4"/>
      <c r="Z91" s="4"/>
    </row>
    <row r="92" ht="12.0" hidden="1" customHeight="1">
      <c r="A92" s="67"/>
      <c r="B92" s="29"/>
      <c r="C92" s="30"/>
      <c r="D92" s="30"/>
      <c r="E92" s="30"/>
      <c r="F92" s="67"/>
      <c r="G92" s="22"/>
      <c r="H92" s="22"/>
      <c r="I92" s="22"/>
      <c r="J92" s="44">
        <v>0.0</v>
      </c>
      <c r="K92" s="4"/>
      <c r="L92" s="4"/>
      <c r="M92" s="4"/>
      <c r="N92" s="4"/>
      <c r="O92" s="4"/>
      <c r="P92" s="4"/>
      <c r="Q92" s="4"/>
      <c r="R92" s="4"/>
      <c r="S92" s="4"/>
      <c r="T92" s="4"/>
      <c r="U92" s="4"/>
      <c r="V92" s="4"/>
      <c r="W92" s="4"/>
      <c r="X92" s="4"/>
      <c r="Y92" s="4"/>
      <c r="Z92" s="4"/>
    </row>
    <row r="93" ht="12.0" customHeight="1">
      <c r="A93" s="4"/>
      <c r="B93" s="4"/>
      <c r="C93" s="4"/>
      <c r="D93" s="4"/>
      <c r="E93" s="4"/>
      <c r="F93" s="4"/>
      <c r="G93" s="68" t="s">
        <v>147</v>
      </c>
      <c r="I93" s="68"/>
      <c r="J93" s="69">
        <f>SUM(J91:J92)</f>
        <v>0</v>
      </c>
      <c r="K93" s="4"/>
      <c r="L93" s="4"/>
      <c r="M93" s="4"/>
      <c r="N93" s="4"/>
      <c r="O93" s="4"/>
      <c r="P93" s="4"/>
      <c r="Q93" s="4"/>
      <c r="R93" s="4"/>
      <c r="S93" s="4"/>
      <c r="T93" s="4"/>
      <c r="U93" s="4"/>
      <c r="V93" s="4"/>
      <c r="W93" s="4"/>
      <c r="X93" s="4"/>
      <c r="Y93" s="4"/>
      <c r="Z93" s="4"/>
    </row>
    <row r="94" ht="12.0" customHeight="1">
      <c r="A94" s="38" t="s">
        <v>196</v>
      </c>
      <c r="B94" s="4"/>
      <c r="C94" s="4"/>
      <c r="D94" s="4"/>
      <c r="E94" s="4" t="s">
        <v>197</v>
      </c>
      <c r="K94" s="4"/>
      <c r="L94" s="4"/>
      <c r="M94" s="4"/>
      <c r="N94" s="4"/>
      <c r="O94" s="4"/>
      <c r="P94" s="4"/>
      <c r="Q94" s="4"/>
      <c r="R94" s="4"/>
      <c r="S94" s="4"/>
      <c r="T94" s="4"/>
      <c r="U94" s="4"/>
      <c r="V94" s="4"/>
      <c r="W94" s="4"/>
      <c r="X94" s="4"/>
      <c r="Y94" s="4"/>
      <c r="Z94" s="4"/>
    </row>
    <row r="95" ht="12.0" customHeight="1">
      <c r="A95" s="1" t="s">
        <v>150</v>
      </c>
      <c r="C95" s="1" t="s">
        <v>136</v>
      </c>
      <c r="G95" s="1" t="s">
        <v>151</v>
      </c>
      <c r="H95" s="1" t="s">
        <v>152</v>
      </c>
      <c r="I95" s="1"/>
      <c r="J95" s="1" t="s">
        <v>140</v>
      </c>
      <c r="K95" s="4"/>
      <c r="L95" s="4"/>
      <c r="M95" s="4"/>
      <c r="N95" s="4"/>
      <c r="O95" s="4"/>
      <c r="P95" s="4"/>
      <c r="Q95" s="4"/>
      <c r="R95" s="4"/>
      <c r="S95" s="4"/>
      <c r="T95" s="4"/>
      <c r="U95" s="4"/>
      <c r="V95" s="4"/>
      <c r="W95" s="4"/>
      <c r="X95" s="4"/>
      <c r="Y95" s="4"/>
      <c r="Z95" s="4"/>
    </row>
    <row r="96" ht="12.0" customHeight="1">
      <c r="A96" s="31"/>
      <c r="B96" s="30"/>
      <c r="C96" s="31"/>
      <c r="D96" s="30"/>
      <c r="E96" s="30"/>
      <c r="F96" s="30"/>
      <c r="G96" s="44">
        <v>0.0</v>
      </c>
      <c r="H96" s="42">
        <v>0.0</v>
      </c>
      <c r="I96" s="22"/>
      <c r="J96" s="45">
        <f t="shared" ref="J96:J97" si="29">G96*H96</f>
        <v>0</v>
      </c>
      <c r="K96" s="4"/>
      <c r="L96" s="4"/>
      <c r="M96" s="4"/>
      <c r="N96" s="4"/>
      <c r="O96" s="4"/>
      <c r="P96" s="4"/>
      <c r="Q96" s="4"/>
      <c r="R96" s="4"/>
      <c r="S96" s="4"/>
      <c r="T96" s="4"/>
      <c r="U96" s="4"/>
      <c r="V96" s="4"/>
      <c r="W96" s="4"/>
      <c r="X96" s="4"/>
      <c r="Y96" s="4"/>
      <c r="Z96" s="4"/>
    </row>
    <row r="97" ht="12.0" hidden="1" customHeight="1">
      <c r="A97" s="31"/>
      <c r="B97" s="30"/>
      <c r="C97" s="31"/>
      <c r="D97" s="30"/>
      <c r="E97" s="30"/>
      <c r="F97" s="30"/>
      <c r="G97" s="44">
        <v>0.0</v>
      </c>
      <c r="H97" s="42">
        <v>0.0</v>
      </c>
      <c r="I97" s="22"/>
      <c r="J97" s="45">
        <f t="shared" si="29"/>
        <v>0</v>
      </c>
      <c r="K97" s="4"/>
      <c r="L97" s="4"/>
      <c r="M97" s="4"/>
      <c r="N97" s="4"/>
      <c r="O97" s="4"/>
      <c r="P97" s="4"/>
      <c r="Q97" s="4"/>
      <c r="R97" s="4"/>
      <c r="S97" s="4"/>
      <c r="T97" s="4"/>
      <c r="U97" s="4"/>
      <c r="V97" s="4"/>
      <c r="W97" s="4"/>
      <c r="X97" s="4"/>
      <c r="Y97" s="4"/>
      <c r="Z97" s="4"/>
    </row>
    <row r="98" ht="12.0" customHeight="1">
      <c r="A98" s="4"/>
      <c r="B98" s="4"/>
      <c r="C98" s="4"/>
      <c r="D98" s="4"/>
      <c r="E98" s="4"/>
      <c r="F98" s="4"/>
      <c r="G98" s="68" t="s">
        <v>153</v>
      </c>
      <c r="I98" s="68"/>
      <c r="J98" s="69">
        <f>SUM(J96:J97)</f>
        <v>0</v>
      </c>
      <c r="K98" s="4"/>
      <c r="L98" s="4"/>
      <c r="M98" s="4"/>
      <c r="N98" s="4"/>
      <c r="O98" s="4"/>
      <c r="P98" s="4"/>
      <c r="Q98" s="4"/>
      <c r="R98" s="4"/>
      <c r="S98" s="4"/>
      <c r="T98" s="4"/>
      <c r="U98" s="4"/>
      <c r="V98" s="4"/>
      <c r="W98" s="4"/>
      <c r="X98" s="4"/>
      <c r="Y98" s="4"/>
      <c r="Z98" s="4"/>
    </row>
    <row r="99" ht="12.0" customHeight="1">
      <c r="A99" s="38" t="s">
        <v>154</v>
      </c>
      <c r="B99" s="4" t="s">
        <v>155</v>
      </c>
      <c r="K99" s="4"/>
      <c r="L99" s="4"/>
      <c r="M99" s="4"/>
      <c r="N99" s="4"/>
      <c r="O99" s="4"/>
      <c r="P99" s="4"/>
      <c r="Q99" s="4"/>
      <c r="R99" s="4"/>
      <c r="S99" s="4"/>
      <c r="T99" s="4"/>
      <c r="U99" s="4"/>
      <c r="V99" s="4"/>
      <c r="W99" s="4"/>
      <c r="X99" s="4"/>
      <c r="Y99" s="4"/>
      <c r="Z99" s="4"/>
    </row>
    <row r="100" ht="12.0" customHeight="1">
      <c r="A100" s="1" t="s">
        <v>150</v>
      </c>
      <c r="C100" s="1" t="s">
        <v>136</v>
      </c>
      <c r="G100" s="1" t="s">
        <v>151</v>
      </c>
      <c r="H100" s="1" t="s">
        <v>152</v>
      </c>
      <c r="I100" s="1"/>
      <c r="J100" s="1" t="s">
        <v>140</v>
      </c>
      <c r="K100" s="4"/>
      <c r="L100" s="4"/>
      <c r="M100" s="4"/>
      <c r="N100" s="4"/>
      <c r="O100" s="4"/>
      <c r="P100" s="4"/>
      <c r="Q100" s="4"/>
      <c r="R100" s="4"/>
      <c r="S100" s="4"/>
      <c r="T100" s="4"/>
      <c r="U100" s="4"/>
      <c r="V100" s="4"/>
      <c r="W100" s="4"/>
      <c r="X100" s="4"/>
      <c r="Y100" s="4"/>
      <c r="Z100" s="4"/>
    </row>
    <row r="101" ht="12.0" customHeight="1">
      <c r="A101" s="29"/>
      <c r="B101" s="30"/>
      <c r="C101" s="29"/>
      <c r="D101" s="30"/>
      <c r="E101" s="30"/>
      <c r="F101" s="30"/>
      <c r="G101" s="44">
        <v>0.0</v>
      </c>
      <c r="H101" s="42">
        <v>0.0</v>
      </c>
      <c r="I101" s="22"/>
      <c r="J101" s="45">
        <f t="shared" ref="J101:J102" si="30">G101*H101</f>
        <v>0</v>
      </c>
      <c r="K101" s="4"/>
      <c r="L101" s="4"/>
      <c r="M101" s="4"/>
      <c r="N101" s="4"/>
      <c r="O101" s="4"/>
      <c r="P101" s="4"/>
      <c r="Q101" s="4"/>
      <c r="R101" s="4"/>
      <c r="S101" s="4"/>
      <c r="T101" s="4"/>
      <c r="U101" s="4"/>
      <c r="V101" s="4"/>
      <c r="W101" s="4"/>
      <c r="X101" s="4"/>
      <c r="Y101" s="4"/>
      <c r="Z101" s="4"/>
    </row>
    <row r="102" ht="12.0" hidden="1" customHeight="1">
      <c r="A102" s="29"/>
      <c r="B102" s="30"/>
      <c r="C102" s="29"/>
      <c r="D102" s="30"/>
      <c r="E102" s="30"/>
      <c r="F102" s="30"/>
      <c r="G102" s="44">
        <v>0.0</v>
      </c>
      <c r="H102" s="42">
        <v>0.0</v>
      </c>
      <c r="I102" s="22"/>
      <c r="J102" s="45">
        <f t="shared" si="30"/>
        <v>0</v>
      </c>
      <c r="K102" s="4"/>
      <c r="L102" s="4"/>
      <c r="M102" s="4"/>
      <c r="N102" s="4"/>
      <c r="O102" s="4"/>
      <c r="P102" s="4"/>
      <c r="Q102" s="4"/>
      <c r="R102" s="4"/>
      <c r="S102" s="4"/>
      <c r="T102" s="4"/>
      <c r="U102" s="4"/>
      <c r="V102" s="4"/>
      <c r="W102" s="4"/>
      <c r="X102" s="4"/>
      <c r="Y102" s="4"/>
      <c r="Z102" s="4"/>
    </row>
    <row r="103" ht="12.0" customHeight="1">
      <c r="A103" s="4"/>
      <c r="B103" s="4"/>
      <c r="C103" s="4"/>
      <c r="D103" s="4"/>
      <c r="E103" s="4"/>
      <c r="F103" s="4"/>
      <c r="G103" s="68" t="s">
        <v>156</v>
      </c>
      <c r="I103" s="68"/>
      <c r="J103" s="69">
        <f>SUM(J101:J102)</f>
        <v>0</v>
      </c>
      <c r="K103" s="4"/>
      <c r="L103" s="4"/>
      <c r="M103" s="4"/>
      <c r="N103" s="4"/>
      <c r="O103" s="4"/>
      <c r="P103" s="4"/>
      <c r="Q103" s="4"/>
      <c r="R103" s="4"/>
      <c r="S103" s="4"/>
      <c r="T103" s="4"/>
      <c r="U103" s="4"/>
      <c r="V103" s="4"/>
      <c r="W103" s="4"/>
      <c r="X103" s="4"/>
      <c r="Y103" s="4"/>
      <c r="Z103" s="4"/>
    </row>
    <row r="104" ht="12.0" customHeight="1">
      <c r="A104" s="38" t="s">
        <v>157</v>
      </c>
      <c r="D104" s="4" t="s">
        <v>158</v>
      </c>
      <c r="K104" s="4"/>
      <c r="L104" s="4"/>
      <c r="M104" s="4"/>
      <c r="N104" s="4"/>
      <c r="O104" s="4"/>
      <c r="P104" s="4"/>
      <c r="Q104" s="4"/>
      <c r="R104" s="4"/>
      <c r="S104" s="4"/>
      <c r="T104" s="4"/>
      <c r="U104" s="4"/>
      <c r="V104" s="4"/>
      <c r="W104" s="4"/>
      <c r="X104" s="4"/>
      <c r="Y104" s="4"/>
      <c r="Z104" s="4"/>
    </row>
    <row r="105" ht="12.0" customHeight="1">
      <c r="A105" s="1" t="s">
        <v>150</v>
      </c>
      <c r="C105" s="1" t="s">
        <v>136</v>
      </c>
      <c r="G105" s="1" t="s">
        <v>198</v>
      </c>
      <c r="H105" s="1" t="s">
        <v>152</v>
      </c>
      <c r="I105" s="1"/>
      <c r="J105" s="1" t="s">
        <v>140</v>
      </c>
      <c r="K105" s="4"/>
      <c r="L105" s="4"/>
      <c r="M105" s="4"/>
      <c r="N105" s="4"/>
      <c r="O105" s="4"/>
      <c r="P105" s="4"/>
      <c r="Q105" s="4"/>
      <c r="R105" s="4"/>
      <c r="S105" s="4"/>
      <c r="T105" s="4"/>
      <c r="U105" s="4"/>
      <c r="V105" s="4"/>
      <c r="W105" s="4"/>
      <c r="X105" s="4"/>
      <c r="Y105" s="4"/>
      <c r="Z105" s="4"/>
    </row>
    <row r="106" ht="12.0" customHeight="1">
      <c r="A106" s="29"/>
      <c r="B106" s="30"/>
      <c r="C106" s="29"/>
      <c r="D106" s="30"/>
      <c r="E106" s="30"/>
      <c r="F106" s="30"/>
      <c r="G106" s="44">
        <v>0.0</v>
      </c>
      <c r="H106" s="42">
        <v>0.0</v>
      </c>
      <c r="I106" s="22"/>
      <c r="J106" s="45">
        <f t="shared" ref="J106:J107" si="31">G106*H106</f>
        <v>0</v>
      </c>
      <c r="K106" s="4"/>
      <c r="L106" s="4"/>
      <c r="M106" s="4"/>
      <c r="N106" s="4"/>
      <c r="O106" s="4"/>
      <c r="P106" s="4"/>
      <c r="Q106" s="4"/>
      <c r="R106" s="4"/>
      <c r="S106" s="4"/>
      <c r="T106" s="4"/>
      <c r="U106" s="4"/>
      <c r="V106" s="4"/>
      <c r="W106" s="4"/>
      <c r="X106" s="4"/>
      <c r="Y106" s="4"/>
      <c r="Z106" s="4"/>
    </row>
    <row r="107" ht="12.0" hidden="1" customHeight="1">
      <c r="A107" s="29"/>
      <c r="B107" s="30"/>
      <c r="C107" s="29"/>
      <c r="D107" s="30"/>
      <c r="E107" s="30"/>
      <c r="F107" s="30"/>
      <c r="G107" s="44">
        <v>0.0</v>
      </c>
      <c r="H107" s="42">
        <v>0.0</v>
      </c>
      <c r="I107" s="22"/>
      <c r="J107" s="45">
        <f t="shared" si="31"/>
        <v>0</v>
      </c>
      <c r="K107" s="4"/>
      <c r="L107" s="4"/>
      <c r="M107" s="4"/>
      <c r="N107" s="4"/>
      <c r="O107" s="4"/>
      <c r="P107" s="4"/>
      <c r="Q107" s="4"/>
      <c r="R107" s="4"/>
      <c r="S107" s="4"/>
      <c r="T107" s="4"/>
      <c r="U107" s="4"/>
      <c r="V107" s="4"/>
      <c r="W107" s="4"/>
      <c r="X107" s="4"/>
      <c r="Y107" s="4"/>
      <c r="Z107" s="4"/>
    </row>
    <row r="108" ht="12.0" customHeight="1">
      <c r="A108" s="4"/>
      <c r="B108" s="4"/>
      <c r="C108" s="4"/>
      <c r="D108" s="4"/>
      <c r="E108" s="4"/>
      <c r="F108" s="68" t="s">
        <v>159</v>
      </c>
      <c r="J108" s="69">
        <f>SUM(J106:J107)</f>
        <v>0</v>
      </c>
      <c r="K108" s="23" t="s">
        <v>160</v>
      </c>
      <c r="M108" s="4"/>
      <c r="N108" s="4"/>
      <c r="O108" s="4"/>
      <c r="P108" s="4"/>
      <c r="Q108" s="4"/>
      <c r="R108" s="4"/>
      <c r="S108" s="4"/>
      <c r="T108" s="4"/>
      <c r="U108" s="4"/>
      <c r="V108" s="4"/>
      <c r="W108" s="4"/>
      <c r="X108" s="4"/>
      <c r="Y108" s="4"/>
      <c r="Z108" s="4"/>
    </row>
    <row r="109" ht="12.0" customHeight="1">
      <c r="A109" s="38" t="s">
        <v>199</v>
      </c>
      <c r="B109" s="4"/>
      <c r="C109" s="4" t="s">
        <v>162</v>
      </c>
      <c r="M109" s="4"/>
      <c r="N109" s="4"/>
      <c r="O109" s="4"/>
      <c r="P109" s="4"/>
      <c r="Q109" s="4"/>
      <c r="R109" s="4"/>
      <c r="S109" s="4"/>
      <c r="T109" s="4"/>
      <c r="U109" s="4"/>
      <c r="V109" s="4"/>
      <c r="W109" s="4"/>
      <c r="X109" s="4"/>
      <c r="Y109" s="4"/>
      <c r="Z109" s="4"/>
    </row>
    <row r="110" ht="12.0" customHeight="1">
      <c r="A110" s="1" t="s">
        <v>150</v>
      </c>
      <c r="C110" s="1" t="s">
        <v>136</v>
      </c>
      <c r="G110" s="1"/>
      <c r="H110" s="1"/>
      <c r="I110" s="1"/>
      <c r="J110" s="1" t="s">
        <v>151</v>
      </c>
      <c r="M110" s="4"/>
      <c r="N110" s="4"/>
      <c r="O110" s="4" t="s">
        <v>55</v>
      </c>
      <c r="P110" s="4" t="s">
        <v>191</v>
      </c>
      <c r="Q110" s="4"/>
      <c r="R110" s="4"/>
      <c r="S110" s="4"/>
      <c r="T110" s="4"/>
      <c r="U110" s="4"/>
      <c r="V110" s="4"/>
      <c r="W110" s="4"/>
      <c r="X110" s="4"/>
      <c r="Y110" s="4"/>
      <c r="Z110" s="4"/>
    </row>
    <row r="111" ht="12.0" customHeight="1">
      <c r="A111" s="23">
        <f>'Year 1'!A100:B100</f>
        <v>0</v>
      </c>
      <c r="C111" s="23" t="str">
        <f>'Year 1'!C100:H100</f>
        <v/>
      </c>
      <c r="I111" s="23"/>
      <c r="J111" s="44">
        <v>0.0</v>
      </c>
      <c r="K111" s="7">
        <f t="shared" ref="K111:K113" si="32">IF(M111+J111&gt;25000,IF(M111&gt;=25000,0,25000-M111),J111)</f>
        <v>0</v>
      </c>
      <c r="L111" s="4">
        <v>1.0</v>
      </c>
      <c r="M111" s="7">
        <f>'Year 1'!N100</f>
        <v>0</v>
      </c>
      <c r="N111" s="7">
        <f t="shared" ref="N111:N113" si="33">SUM(M111,J111)</f>
        <v>0</v>
      </c>
      <c r="O111" s="7">
        <f>'Year 1'!O100</f>
        <v>0</v>
      </c>
      <c r="P111" s="7">
        <f t="shared" ref="P111:P113" si="34">J111</f>
        <v>0</v>
      </c>
      <c r="Q111" s="4"/>
      <c r="R111" s="4"/>
      <c r="S111" s="4"/>
      <c r="T111" s="4"/>
      <c r="U111" s="4"/>
      <c r="V111" s="4"/>
      <c r="W111" s="4"/>
      <c r="X111" s="4"/>
      <c r="Y111" s="4"/>
      <c r="Z111" s="4"/>
    </row>
    <row r="112" ht="13.5" hidden="1" customHeight="1">
      <c r="A112" s="23" t="str">
        <f>'Year 1'!A101:B101</f>
        <v/>
      </c>
      <c r="C112" s="23" t="str">
        <f>'Year 1'!C101:H101</f>
        <v/>
      </c>
      <c r="I112" s="23"/>
      <c r="J112" s="44">
        <v>0.0</v>
      </c>
      <c r="K112" s="7">
        <f t="shared" si="32"/>
        <v>0</v>
      </c>
      <c r="L112" s="4">
        <v>1.0</v>
      </c>
      <c r="M112" s="7">
        <f>'Year 1'!N101</f>
        <v>0</v>
      </c>
      <c r="N112" s="7">
        <f t="shared" si="33"/>
        <v>0</v>
      </c>
      <c r="O112" s="7">
        <f>'Year 1'!O101</f>
        <v>0</v>
      </c>
      <c r="P112" s="7">
        <f t="shared" si="34"/>
        <v>0</v>
      </c>
      <c r="Q112" s="4"/>
      <c r="R112" s="4"/>
      <c r="S112" s="4"/>
      <c r="T112" s="4"/>
      <c r="U112" s="4"/>
      <c r="V112" s="4"/>
      <c r="W112" s="4"/>
      <c r="X112" s="4"/>
      <c r="Y112" s="4"/>
      <c r="Z112" s="4"/>
    </row>
    <row r="113" ht="12.0" hidden="1" customHeight="1">
      <c r="A113" s="29">
        <v>0.0</v>
      </c>
      <c r="B113" s="30"/>
      <c r="C113" s="29"/>
      <c r="D113" s="30"/>
      <c r="E113" s="30"/>
      <c r="F113" s="30"/>
      <c r="G113" s="30"/>
      <c r="H113" s="30"/>
      <c r="I113" s="23"/>
      <c r="J113" s="44">
        <v>0.0</v>
      </c>
      <c r="K113" s="7">
        <f t="shared" si="32"/>
        <v>0</v>
      </c>
      <c r="L113" s="4">
        <v>2.0</v>
      </c>
      <c r="M113" s="7">
        <v>0.0</v>
      </c>
      <c r="N113" s="7">
        <f t="shared" si="33"/>
        <v>0</v>
      </c>
      <c r="O113" s="7">
        <v>0.0</v>
      </c>
      <c r="P113" s="7">
        <f t="shared" si="34"/>
        <v>0</v>
      </c>
      <c r="Q113" s="4"/>
      <c r="R113" s="4"/>
      <c r="S113" s="4"/>
      <c r="T113" s="4"/>
      <c r="U113" s="4"/>
      <c r="V113" s="4"/>
      <c r="W113" s="4"/>
      <c r="X113" s="4"/>
      <c r="Y113" s="4"/>
      <c r="Z113" s="4"/>
    </row>
    <row r="114" ht="12.0" customHeight="1">
      <c r="A114" s="4"/>
      <c r="B114" s="4"/>
      <c r="C114" s="4"/>
      <c r="D114" s="4"/>
      <c r="E114" s="4"/>
      <c r="F114" s="68" t="s">
        <v>163</v>
      </c>
      <c r="I114" s="4"/>
      <c r="J114" s="69">
        <f t="shared" ref="J114:K114" si="35">SUM(J111:J113)</f>
        <v>0</v>
      </c>
      <c r="K114" s="70">
        <f t="shared" si="35"/>
        <v>0</v>
      </c>
      <c r="L114" s="23" t="s">
        <v>164</v>
      </c>
      <c r="M114" s="4" t="s">
        <v>165</v>
      </c>
      <c r="N114" s="4" t="s">
        <v>166</v>
      </c>
      <c r="O114" s="4"/>
      <c r="P114" s="4"/>
      <c r="Q114" s="4"/>
      <c r="R114" s="4"/>
      <c r="S114" s="4"/>
      <c r="T114" s="4"/>
      <c r="U114" s="4"/>
      <c r="V114" s="4"/>
      <c r="W114" s="4"/>
      <c r="X114" s="4"/>
      <c r="Y114" s="4"/>
      <c r="Z114" s="4"/>
    </row>
    <row r="115" ht="12.0" customHeight="1">
      <c r="A115" s="38" t="s">
        <v>200</v>
      </c>
      <c r="B115" s="4"/>
      <c r="C115" s="4"/>
      <c r="D115" s="4"/>
      <c r="E115" s="4"/>
      <c r="F115" s="4"/>
      <c r="G115" s="71"/>
      <c r="H115" s="71"/>
      <c r="I115" s="71"/>
      <c r="J115" s="72"/>
      <c r="K115" s="4"/>
      <c r="L115" s="4"/>
      <c r="M115" s="4"/>
      <c r="N115" s="4"/>
      <c r="O115" s="4"/>
      <c r="P115" s="4"/>
      <c r="Q115" s="4"/>
      <c r="R115" s="4"/>
      <c r="S115" s="4"/>
      <c r="T115" s="4"/>
      <c r="U115" s="4"/>
      <c r="V115" s="4"/>
      <c r="W115" s="4"/>
      <c r="X115" s="4"/>
      <c r="Y115" s="4"/>
      <c r="Z115" s="4"/>
    </row>
    <row r="116" ht="12.0" customHeight="1">
      <c r="A116" s="1" t="s">
        <v>150</v>
      </c>
      <c r="C116" s="1" t="s">
        <v>136</v>
      </c>
      <c r="G116" s="1" t="s">
        <v>151</v>
      </c>
      <c r="H116" s="1" t="s">
        <v>152</v>
      </c>
      <c r="I116" s="1"/>
      <c r="J116" s="1" t="s">
        <v>140</v>
      </c>
      <c r="K116" s="4"/>
      <c r="L116" s="4"/>
      <c r="M116" s="4"/>
      <c r="N116" s="4"/>
      <c r="O116" s="4"/>
      <c r="P116" s="4"/>
      <c r="Q116" s="4"/>
      <c r="R116" s="4"/>
      <c r="S116" s="4"/>
      <c r="T116" s="4"/>
      <c r="U116" s="4"/>
      <c r="V116" s="4"/>
      <c r="W116" s="4"/>
      <c r="X116" s="4"/>
      <c r="Y116" s="4"/>
      <c r="Z116" s="4"/>
    </row>
    <row r="117" ht="12.0" hidden="1" customHeight="1">
      <c r="A117" s="1"/>
      <c r="B117" s="1"/>
      <c r="C117" s="1"/>
      <c r="D117" s="1"/>
      <c r="E117" s="1"/>
      <c r="F117" s="1"/>
      <c r="G117" s="1"/>
      <c r="H117" s="1"/>
      <c r="I117" s="1"/>
      <c r="J117" s="1"/>
      <c r="K117" s="4"/>
      <c r="L117" s="4"/>
      <c r="M117" s="4"/>
      <c r="N117" s="4"/>
      <c r="O117" s="4"/>
      <c r="P117" s="4"/>
      <c r="Q117" s="4"/>
      <c r="R117" s="4"/>
      <c r="S117" s="4"/>
      <c r="T117" s="4"/>
      <c r="U117" s="4"/>
      <c r="V117" s="4"/>
      <c r="W117" s="4"/>
      <c r="X117" s="4"/>
      <c r="Y117" s="4"/>
      <c r="Z117" s="4"/>
    </row>
    <row r="118" ht="12.0" hidden="1" customHeight="1">
      <c r="A118" s="4" t="s">
        <v>168</v>
      </c>
      <c r="B118" s="1"/>
      <c r="C118" s="1"/>
      <c r="D118" s="1"/>
      <c r="E118" s="1"/>
      <c r="F118" s="1"/>
      <c r="G118" s="1"/>
      <c r="H118" s="1"/>
      <c r="I118" s="1"/>
      <c r="J118" s="1"/>
      <c r="K118" s="4"/>
      <c r="L118" s="4"/>
      <c r="M118" s="4"/>
      <c r="N118" s="4"/>
      <c r="O118" s="4"/>
      <c r="P118" s="4"/>
      <c r="Q118" s="4"/>
      <c r="R118" s="4"/>
      <c r="S118" s="4"/>
      <c r="T118" s="4"/>
      <c r="U118" s="4"/>
      <c r="V118" s="4"/>
      <c r="W118" s="4"/>
      <c r="X118" s="4"/>
      <c r="Y118" s="4"/>
      <c r="Z118" s="4"/>
    </row>
    <row r="119" ht="12.0" hidden="1" customHeight="1">
      <c r="A119" s="4" t="s">
        <v>169</v>
      </c>
      <c r="B119" s="4"/>
      <c r="C119" s="4"/>
      <c r="D119" s="4"/>
      <c r="E119" s="4"/>
      <c r="F119" s="4"/>
      <c r="G119" s="4"/>
      <c r="H119" s="4"/>
      <c r="I119" s="4"/>
      <c r="J119" s="4"/>
      <c r="K119" s="4"/>
      <c r="L119" s="4"/>
      <c r="M119" s="4"/>
      <c r="N119" s="4"/>
      <c r="O119" s="4"/>
      <c r="P119" s="4"/>
      <c r="Q119" s="4"/>
      <c r="R119" s="4"/>
      <c r="S119" s="4"/>
      <c r="T119" s="4"/>
      <c r="U119" s="4"/>
      <c r="V119" s="4"/>
      <c r="W119" s="4"/>
      <c r="X119" s="4"/>
      <c r="Y119" s="4"/>
      <c r="Z119" s="4"/>
    </row>
    <row r="120" ht="12.0" hidden="1" customHeight="1">
      <c r="A120" s="23" t="s">
        <v>134</v>
      </c>
      <c r="B120" s="23"/>
      <c r="C120" s="23"/>
      <c r="D120" s="23"/>
      <c r="E120" s="23"/>
      <c r="F120" s="23"/>
      <c r="G120" s="7"/>
      <c r="H120" s="4"/>
      <c r="I120" s="4"/>
      <c r="J120" s="7"/>
      <c r="K120" s="4"/>
      <c r="L120" s="4"/>
      <c r="M120" s="4"/>
      <c r="N120" s="4"/>
      <c r="O120" s="4"/>
      <c r="P120" s="4"/>
      <c r="Q120" s="4"/>
      <c r="R120" s="4"/>
      <c r="S120" s="4"/>
      <c r="T120" s="4"/>
      <c r="U120" s="4"/>
      <c r="V120" s="4"/>
      <c r="W120" s="4"/>
      <c r="X120" s="4"/>
      <c r="Y120" s="4"/>
      <c r="Z120" s="4"/>
    </row>
    <row r="121" ht="12.75" hidden="1" customHeight="1">
      <c r="A121" s="23" t="s">
        <v>170</v>
      </c>
      <c r="B121" s="23"/>
      <c r="C121" s="23"/>
      <c r="D121" s="23"/>
      <c r="E121" s="23"/>
      <c r="F121" s="23"/>
      <c r="G121" s="7"/>
      <c r="H121" s="4"/>
      <c r="I121" s="4"/>
      <c r="J121" s="7"/>
      <c r="K121" s="4"/>
      <c r="L121" s="4"/>
      <c r="M121" s="4"/>
      <c r="N121" s="4"/>
      <c r="O121" s="4"/>
      <c r="P121" s="4"/>
      <c r="Q121" s="4"/>
      <c r="R121" s="4"/>
      <c r="S121" s="4"/>
      <c r="T121" s="4"/>
      <c r="U121" s="4"/>
      <c r="V121" s="4"/>
      <c r="W121" s="4"/>
      <c r="X121" s="4"/>
      <c r="Y121" s="4"/>
      <c r="Z121" s="4"/>
    </row>
    <row r="122" ht="12.75" hidden="1" customHeight="1">
      <c r="A122" s="23" t="s">
        <v>171</v>
      </c>
      <c r="B122" s="23"/>
      <c r="C122" s="23"/>
      <c r="D122" s="23"/>
      <c r="E122" s="23"/>
      <c r="F122" s="23"/>
      <c r="G122" s="7"/>
      <c r="H122" s="4"/>
      <c r="I122" s="4"/>
      <c r="J122" s="7"/>
      <c r="K122" s="4"/>
      <c r="L122" s="4"/>
      <c r="M122" s="4"/>
      <c r="N122" s="4"/>
      <c r="O122" s="4"/>
      <c r="P122" s="4"/>
      <c r="Q122" s="4"/>
      <c r="R122" s="4"/>
      <c r="S122" s="4"/>
      <c r="T122" s="4"/>
      <c r="U122" s="4"/>
      <c r="V122" s="4"/>
      <c r="W122" s="4"/>
      <c r="X122" s="4"/>
      <c r="Y122" s="4"/>
      <c r="Z122" s="4"/>
    </row>
    <row r="123" ht="12.75" customHeight="1">
      <c r="A123" s="31"/>
      <c r="B123" s="30"/>
      <c r="C123" s="29"/>
      <c r="D123" s="30"/>
      <c r="E123" s="30"/>
      <c r="F123" s="30"/>
      <c r="G123" s="44">
        <v>0.0</v>
      </c>
      <c r="H123" s="42">
        <v>0.0</v>
      </c>
      <c r="I123" s="22"/>
      <c r="J123" s="45">
        <f t="shared" ref="J123:J124" si="36">G123*H123</f>
        <v>0</v>
      </c>
      <c r="K123" s="4"/>
      <c r="L123" s="4"/>
      <c r="M123" s="4"/>
      <c r="N123" s="4"/>
      <c r="O123" s="4"/>
      <c r="P123" s="4"/>
      <c r="Q123" s="4"/>
      <c r="R123" s="4"/>
      <c r="S123" s="4"/>
      <c r="T123" s="4"/>
      <c r="U123" s="4"/>
      <c r="V123" s="4"/>
      <c r="W123" s="4"/>
      <c r="X123" s="4"/>
      <c r="Y123" s="4"/>
      <c r="Z123" s="4"/>
    </row>
    <row r="124" ht="12.75" hidden="1" customHeight="1">
      <c r="A124" s="31"/>
      <c r="B124" s="30"/>
      <c r="C124" s="29"/>
      <c r="D124" s="30"/>
      <c r="E124" s="30"/>
      <c r="F124" s="30"/>
      <c r="G124" s="44">
        <v>0.0</v>
      </c>
      <c r="H124" s="42">
        <v>0.0</v>
      </c>
      <c r="I124" s="22"/>
      <c r="J124" s="45">
        <f t="shared" si="36"/>
        <v>0</v>
      </c>
      <c r="K124" s="4"/>
      <c r="L124" s="4"/>
      <c r="M124" s="4"/>
      <c r="N124" s="4"/>
      <c r="O124" s="4"/>
      <c r="P124" s="4"/>
      <c r="Q124" s="4"/>
      <c r="R124" s="4"/>
      <c r="S124" s="4"/>
      <c r="T124" s="4"/>
      <c r="U124" s="4"/>
      <c r="V124" s="4"/>
      <c r="W124" s="4"/>
      <c r="X124" s="4"/>
      <c r="Y124" s="4"/>
      <c r="Z124" s="4"/>
    </row>
    <row r="125" ht="12.0" customHeight="1">
      <c r="A125" s="35"/>
      <c r="B125" s="35"/>
      <c r="C125" s="35"/>
      <c r="D125" s="4"/>
      <c r="E125" s="4"/>
      <c r="F125" s="4"/>
      <c r="G125" s="45"/>
      <c r="H125" s="73" t="s">
        <v>172</v>
      </c>
      <c r="I125" s="68"/>
      <c r="J125" s="69">
        <f>SUM(J123:J124)</f>
        <v>0</v>
      </c>
      <c r="K125" s="23"/>
      <c r="L125" s="23"/>
      <c r="M125" s="4"/>
      <c r="N125" s="4"/>
      <c r="O125" s="4"/>
      <c r="P125" s="4"/>
      <c r="Q125" s="4"/>
      <c r="R125" s="4"/>
      <c r="S125" s="4"/>
      <c r="T125" s="4"/>
      <c r="U125" s="4"/>
      <c r="V125" s="4"/>
      <c r="W125" s="4"/>
      <c r="X125" s="4"/>
      <c r="Y125" s="4"/>
      <c r="Z125" s="4"/>
    </row>
    <row r="126" ht="12.0" customHeight="1">
      <c r="A126" s="38" t="s">
        <v>201</v>
      </c>
      <c r="B126" s="4"/>
      <c r="C126" s="4"/>
      <c r="D126" s="4"/>
      <c r="E126" s="4" t="s">
        <v>174</v>
      </c>
      <c r="F126" s="4"/>
      <c r="G126" s="71"/>
      <c r="H126" s="71"/>
      <c r="I126" s="71"/>
      <c r="J126" s="72"/>
      <c r="K126" s="4"/>
      <c r="L126" s="4"/>
      <c r="M126" s="4"/>
      <c r="N126" s="4"/>
      <c r="O126" s="4"/>
      <c r="P126" s="4"/>
      <c r="Q126" s="4"/>
      <c r="R126" s="4"/>
      <c r="S126" s="4"/>
      <c r="T126" s="4"/>
      <c r="U126" s="4"/>
      <c r="V126" s="4"/>
      <c r="W126" s="4"/>
      <c r="X126" s="4"/>
      <c r="Y126" s="4"/>
      <c r="Z126" s="4"/>
    </row>
    <row r="127" ht="12.0" customHeight="1">
      <c r="A127" s="1" t="s">
        <v>150</v>
      </c>
      <c r="C127" s="1" t="s">
        <v>136</v>
      </c>
      <c r="G127" s="1" t="s">
        <v>151</v>
      </c>
      <c r="H127" s="1" t="s">
        <v>152</v>
      </c>
      <c r="I127" s="1"/>
      <c r="J127" s="1" t="s">
        <v>140</v>
      </c>
      <c r="K127" s="4"/>
      <c r="L127" s="4"/>
      <c r="M127" s="4"/>
      <c r="N127" s="4"/>
      <c r="O127" s="4"/>
      <c r="P127" s="4"/>
      <c r="Q127" s="4"/>
      <c r="R127" s="4"/>
      <c r="S127" s="4"/>
      <c r="T127" s="4"/>
      <c r="U127" s="4"/>
      <c r="V127" s="4"/>
      <c r="W127" s="4"/>
      <c r="X127" s="4"/>
      <c r="Y127" s="4"/>
      <c r="Z127" s="4"/>
    </row>
    <row r="128" ht="12.0" hidden="1" customHeight="1">
      <c r="A128" s="35"/>
      <c r="B128" s="35"/>
      <c r="C128" s="35"/>
      <c r="D128" s="4"/>
      <c r="E128" s="4"/>
      <c r="F128" s="4"/>
      <c r="G128" s="45"/>
      <c r="H128" s="73"/>
      <c r="I128" s="68"/>
      <c r="J128" s="69"/>
      <c r="K128" s="23"/>
      <c r="L128" s="23"/>
      <c r="M128" s="4"/>
      <c r="N128" s="4"/>
      <c r="O128" s="4"/>
      <c r="P128" s="4"/>
      <c r="Q128" s="4"/>
      <c r="R128" s="4"/>
      <c r="S128" s="4"/>
      <c r="T128" s="4"/>
      <c r="U128" s="4"/>
      <c r="V128" s="4"/>
      <c r="W128" s="4"/>
      <c r="X128" s="4"/>
      <c r="Y128" s="4"/>
      <c r="Z128" s="4"/>
    </row>
    <row r="129" ht="12.0" hidden="1" customHeight="1">
      <c r="A129" s="35"/>
      <c r="B129" s="35"/>
      <c r="C129" s="35"/>
      <c r="D129" s="4"/>
      <c r="E129" s="4"/>
      <c r="F129" s="4"/>
      <c r="G129" s="45"/>
      <c r="H129" s="73"/>
      <c r="I129" s="68"/>
      <c r="J129" s="69"/>
      <c r="K129" s="23"/>
      <c r="L129" s="23"/>
      <c r="M129" s="4"/>
      <c r="N129" s="4"/>
      <c r="O129" s="4"/>
      <c r="P129" s="4"/>
      <c r="Q129" s="4"/>
      <c r="R129" s="4"/>
      <c r="S129" s="4"/>
      <c r="T129" s="4"/>
      <c r="U129" s="4"/>
      <c r="V129" s="4"/>
      <c r="W129" s="4"/>
      <c r="X129" s="4"/>
      <c r="Y129" s="4"/>
      <c r="Z129" s="4"/>
    </row>
    <row r="130" ht="12.0" hidden="1" customHeight="1">
      <c r="A130" s="35"/>
      <c r="B130" s="35"/>
      <c r="C130" s="35"/>
      <c r="D130" s="4"/>
      <c r="E130" s="4"/>
      <c r="F130" s="4"/>
      <c r="G130" s="45"/>
      <c r="H130" s="73"/>
      <c r="I130" s="68"/>
      <c r="J130" s="69"/>
      <c r="K130" s="23"/>
      <c r="L130" s="23"/>
      <c r="M130" s="4"/>
      <c r="N130" s="4"/>
      <c r="O130" s="4"/>
      <c r="P130" s="4"/>
      <c r="Q130" s="4"/>
      <c r="R130" s="4"/>
      <c r="S130" s="4"/>
      <c r="T130" s="4"/>
      <c r="U130" s="4"/>
      <c r="V130" s="4"/>
      <c r="W130" s="4"/>
      <c r="X130" s="4"/>
      <c r="Y130" s="4"/>
      <c r="Z130" s="4"/>
    </row>
    <row r="131" ht="12.0" hidden="1" customHeight="1">
      <c r="A131" s="35"/>
      <c r="B131" s="35"/>
      <c r="C131" s="35"/>
      <c r="D131" s="4"/>
      <c r="E131" s="4"/>
      <c r="F131" s="4"/>
      <c r="G131" s="45"/>
      <c r="H131" s="73"/>
      <c r="I131" s="68"/>
      <c r="J131" s="69"/>
      <c r="K131" s="23"/>
      <c r="L131" s="23"/>
      <c r="M131" s="4"/>
      <c r="N131" s="4"/>
      <c r="O131" s="4"/>
      <c r="P131" s="4"/>
      <c r="Q131" s="4"/>
      <c r="R131" s="4"/>
      <c r="S131" s="4"/>
      <c r="T131" s="4"/>
      <c r="U131" s="4"/>
      <c r="V131" s="4"/>
      <c r="W131" s="4"/>
      <c r="X131" s="4"/>
      <c r="Y131" s="4"/>
      <c r="Z131" s="4"/>
    </row>
    <row r="132" ht="12.0" hidden="1" customHeight="1">
      <c r="A132" s="35"/>
      <c r="B132" s="35"/>
      <c r="C132" s="35"/>
      <c r="D132" s="4"/>
      <c r="E132" s="4"/>
      <c r="F132" s="4"/>
      <c r="G132" s="45"/>
      <c r="H132" s="73"/>
      <c r="I132" s="68"/>
      <c r="J132" s="69"/>
      <c r="K132" s="23"/>
      <c r="L132" s="23"/>
      <c r="M132" s="4"/>
      <c r="N132" s="4"/>
      <c r="O132" s="4"/>
      <c r="P132" s="4"/>
      <c r="Q132" s="4"/>
      <c r="R132" s="4"/>
      <c r="S132" s="4"/>
      <c r="T132" s="4"/>
      <c r="U132" s="4"/>
      <c r="V132" s="4"/>
      <c r="W132" s="4"/>
      <c r="X132" s="4"/>
      <c r="Y132" s="4"/>
      <c r="Z132" s="4"/>
    </row>
    <row r="133" ht="12.0" hidden="1" customHeight="1">
      <c r="A133" s="35"/>
      <c r="B133" s="35"/>
      <c r="C133" s="35"/>
      <c r="D133" s="4"/>
      <c r="E133" s="4"/>
      <c r="F133" s="4"/>
      <c r="G133" s="45"/>
      <c r="H133" s="73"/>
      <c r="I133" s="68"/>
      <c r="J133" s="69"/>
      <c r="K133" s="23"/>
      <c r="L133" s="23"/>
      <c r="M133" s="4"/>
      <c r="N133" s="4"/>
      <c r="O133" s="4"/>
      <c r="P133" s="4"/>
      <c r="Q133" s="4"/>
      <c r="R133" s="4"/>
      <c r="S133" s="4"/>
      <c r="T133" s="4"/>
      <c r="U133" s="4"/>
      <c r="V133" s="4"/>
      <c r="W133" s="4"/>
      <c r="X133" s="4"/>
      <c r="Y133" s="4"/>
      <c r="Z133" s="4"/>
    </row>
    <row r="134" ht="12.0" hidden="1" customHeight="1">
      <c r="A134" s="35"/>
      <c r="B134" s="35"/>
      <c r="C134" s="35"/>
      <c r="D134" s="4"/>
      <c r="E134" s="4"/>
      <c r="F134" s="4"/>
      <c r="G134" s="45"/>
      <c r="H134" s="73"/>
      <c r="I134" s="68"/>
      <c r="J134" s="69"/>
      <c r="K134" s="23"/>
      <c r="L134" s="23"/>
      <c r="M134" s="4"/>
      <c r="N134" s="4"/>
      <c r="O134" s="4"/>
      <c r="P134" s="4"/>
      <c r="Q134" s="4"/>
      <c r="R134" s="4"/>
      <c r="S134" s="4"/>
      <c r="T134" s="4"/>
      <c r="U134" s="4"/>
      <c r="V134" s="4"/>
      <c r="W134" s="4"/>
      <c r="X134" s="4"/>
      <c r="Y134" s="4"/>
      <c r="Z134" s="4"/>
    </row>
    <row r="135" ht="12.0" hidden="1" customHeight="1">
      <c r="A135" s="35"/>
      <c r="B135" s="35"/>
      <c r="C135" s="35"/>
      <c r="D135" s="4"/>
      <c r="E135" s="4"/>
      <c r="F135" s="4"/>
      <c r="G135" s="45"/>
      <c r="H135" s="73"/>
      <c r="I135" s="68"/>
      <c r="J135" s="69"/>
      <c r="K135" s="23"/>
      <c r="L135" s="23"/>
      <c r="M135" s="4"/>
      <c r="N135" s="4"/>
      <c r="O135" s="4"/>
      <c r="P135" s="4"/>
      <c r="Q135" s="4"/>
      <c r="R135" s="4"/>
      <c r="S135" s="4"/>
      <c r="T135" s="4"/>
      <c r="U135" s="4"/>
      <c r="V135" s="4"/>
      <c r="W135" s="4"/>
      <c r="X135" s="4"/>
      <c r="Y135" s="4"/>
      <c r="Z135" s="4"/>
    </row>
    <row r="136" ht="12.75" customHeight="1">
      <c r="A136" s="31"/>
      <c r="B136" s="30"/>
      <c r="C136" s="29"/>
      <c r="D136" s="30"/>
      <c r="E136" s="30"/>
      <c r="F136" s="30"/>
      <c r="G136" s="44">
        <v>0.0</v>
      </c>
      <c r="H136" s="42">
        <v>0.0</v>
      </c>
      <c r="I136" s="22"/>
      <c r="J136" s="45">
        <f t="shared" ref="J136:J137" si="37">G136*H136</f>
        <v>0</v>
      </c>
      <c r="K136" s="4"/>
      <c r="L136" s="4"/>
      <c r="M136" s="4"/>
      <c r="N136" s="4"/>
      <c r="O136" s="4"/>
      <c r="P136" s="4"/>
      <c r="Q136" s="4"/>
      <c r="R136" s="4"/>
      <c r="S136" s="4"/>
      <c r="T136" s="4"/>
      <c r="U136" s="4"/>
      <c r="V136" s="4"/>
      <c r="W136" s="4"/>
      <c r="X136" s="4"/>
      <c r="Y136" s="4"/>
      <c r="Z136" s="4"/>
    </row>
    <row r="137" ht="12.75" hidden="1" customHeight="1">
      <c r="A137" s="31"/>
      <c r="B137" s="30"/>
      <c r="C137" s="29"/>
      <c r="D137" s="30"/>
      <c r="E137" s="30"/>
      <c r="F137" s="30"/>
      <c r="G137" s="44">
        <v>0.0</v>
      </c>
      <c r="H137" s="42">
        <v>0.0</v>
      </c>
      <c r="I137" s="22"/>
      <c r="J137" s="45">
        <f t="shared" si="37"/>
        <v>0</v>
      </c>
      <c r="K137" s="4"/>
      <c r="L137" s="4"/>
      <c r="M137" s="4"/>
      <c r="N137" s="4"/>
      <c r="O137" s="4"/>
      <c r="P137" s="4"/>
      <c r="Q137" s="4"/>
      <c r="R137" s="4"/>
      <c r="S137" s="4"/>
      <c r="T137" s="4"/>
      <c r="U137" s="4"/>
      <c r="V137" s="4"/>
      <c r="W137" s="4"/>
      <c r="X137" s="4"/>
      <c r="Y137" s="4"/>
      <c r="Z137" s="4"/>
    </row>
    <row r="138" ht="12.75" customHeight="1">
      <c r="A138" s="4"/>
      <c r="B138" s="4"/>
      <c r="C138" s="23"/>
      <c r="D138" s="23"/>
      <c r="E138" s="23"/>
      <c r="F138" s="23"/>
      <c r="G138" s="45"/>
      <c r="H138" s="73" t="s">
        <v>177</v>
      </c>
      <c r="I138" s="4"/>
      <c r="J138" s="69">
        <f>SUM(J136:J137)</f>
        <v>0</v>
      </c>
      <c r="K138" s="4"/>
      <c r="L138" s="4"/>
      <c r="M138" s="4"/>
      <c r="N138" s="4"/>
      <c r="O138" s="4"/>
      <c r="P138" s="4"/>
      <c r="Q138" s="4"/>
      <c r="R138" s="4"/>
      <c r="S138" s="4"/>
      <c r="T138" s="4"/>
      <c r="U138" s="4"/>
      <c r="V138" s="4"/>
      <c r="W138" s="4"/>
      <c r="X138" s="4"/>
      <c r="Y138" s="4"/>
      <c r="Z138" s="4"/>
    </row>
    <row r="139" ht="12.0" customHeight="1">
      <c r="A139" s="38" t="s">
        <v>202</v>
      </c>
      <c r="B139" s="4"/>
      <c r="C139" s="4"/>
      <c r="D139" s="4"/>
      <c r="E139" s="4"/>
      <c r="F139" s="4"/>
      <c r="G139" s="71"/>
      <c r="H139" s="71"/>
      <c r="I139" s="71"/>
      <c r="J139" s="72"/>
      <c r="K139" s="23"/>
      <c r="L139" s="23"/>
      <c r="M139" s="4"/>
      <c r="N139" s="4"/>
      <c r="O139" s="4"/>
      <c r="P139" s="4"/>
      <c r="Q139" s="4"/>
      <c r="R139" s="4"/>
      <c r="S139" s="4"/>
      <c r="T139" s="4"/>
      <c r="U139" s="4"/>
      <c r="V139" s="4"/>
      <c r="W139" s="4"/>
      <c r="X139" s="4"/>
      <c r="Y139" s="4"/>
      <c r="Z139" s="4"/>
    </row>
    <row r="140" ht="12.0" customHeight="1">
      <c r="A140" s="1" t="s">
        <v>150</v>
      </c>
      <c r="C140" s="26" t="s">
        <v>136</v>
      </c>
      <c r="G140" s="1" t="s">
        <v>198</v>
      </c>
      <c r="H140" s="1" t="s">
        <v>152</v>
      </c>
      <c r="I140" s="1"/>
      <c r="J140" s="1" t="s">
        <v>140</v>
      </c>
      <c r="K140" s="23"/>
      <c r="L140" s="23"/>
      <c r="M140" s="4"/>
      <c r="N140" s="4"/>
      <c r="O140" s="4"/>
      <c r="P140" s="4"/>
      <c r="Q140" s="4"/>
      <c r="R140" s="4"/>
      <c r="S140" s="4"/>
      <c r="T140" s="4"/>
      <c r="U140" s="4"/>
      <c r="V140" s="4"/>
      <c r="W140" s="4"/>
      <c r="X140" s="4"/>
      <c r="Y140" s="4"/>
      <c r="Z140" s="4"/>
    </row>
    <row r="141" ht="12.0" hidden="1" customHeight="1">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row>
    <row r="142" ht="12.0" hidden="1" customHeight="1">
      <c r="A142" s="4" t="s">
        <v>179</v>
      </c>
      <c r="C142" s="4"/>
      <c r="D142" s="4"/>
      <c r="E142" s="4"/>
      <c r="F142" s="4"/>
      <c r="G142" s="4"/>
      <c r="H142" s="4"/>
      <c r="I142" s="4"/>
      <c r="J142" s="4"/>
      <c r="K142" s="23" t="s">
        <v>160</v>
      </c>
      <c r="M142" s="4"/>
      <c r="N142" s="4"/>
      <c r="O142" s="4"/>
      <c r="P142" s="4"/>
      <c r="Q142" s="4"/>
      <c r="R142" s="4"/>
      <c r="S142" s="4"/>
      <c r="T142" s="4"/>
      <c r="U142" s="4"/>
      <c r="V142" s="4"/>
      <c r="W142" s="4"/>
      <c r="X142" s="4"/>
      <c r="Y142" s="4"/>
      <c r="Z142" s="4"/>
    </row>
    <row r="143" ht="12.0" hidden="1" customHeight="1">
      <c r="A143" s="4" t="s">
        <v>180</v>
      </c>
      <c r="C143" s="4"/>
      <c r="D143" s="4"/>
      <c r="E143" s="4"/>
      <c r="F143" s="4"/>
      <c r="G143" s="4"/>
      <c r="H143" s="4"/>
      <c r="I143" s="4"/>
      <c r="J143" s="4"/>
      <c r="M143" s="4"/>
      <c r="N143" s="4"/>
      <c r="O143" s="4"/>
      <c r="P143" s="4"/>
      <c r="Q143" s="4"/>
      <c r="R143" s="4"/>
      <c r="S143" s="4"/>
      <c r="T143" s="4"/>
      <c r="U143" s="4"/>
      <c r="V143" s="4"/>
      <c r="W143" s="4"/>
      <c r="X143" s="4"/>
      <c r="Y143" s="4"/>
      <c r="Z143" s="4"/>
    </row>
    <row r="144" ht="12.0" hidden="1" customHeight="1">
      <c r="A144" s="4" t="s">
        <v>181</v>
      </c>
      <c r="C144" s="4"/>
      <c r="D144" s="4"/>
      <c r="E144" s="4"/>
      <c r="F144" s="4"/>
      <c r="G144" s="4"/>
      <c r="H144" s="4"/>
      <c r="I144" s="4"/>
      <c r="J144" s="4"/>
      <c r="M144" s="4"/>
      <c r="N144" s="4"/>
      <c r="O144" s="4"/>
      <c r="P144" s="4"/>
      <c r="Q144" s="4"/>
      <c r="R144" s="4"/>
      <c r="S144" s="4"/>
      <c r="T144" s="4"/>
      <c r="U144" s="4"/>
      <c r="V144" s="4"/>
      <c r="W144" s="4"/>
      <c r="X144" s="4"/>
      <c r="Y144" s="4"/>
      <c r="Z144" s="4"/>
    </row>
    <row r="145" ht="12.0" customHeight="1">
      <c r="A145" s="31"/>
      <c r="B145" s="30"/>
      <c r="C145" s="29"/>
      <c r="D145" s="30"/>
      <c r="E145" s="30"/>
      <c r="F145" s="30"/>
      <c r="G145" s="44">
        <v>0.0</v>
      </c>
      <c r="H145" s="42">
        <v>0.0</v>
      </c>
      <c r="I145" s="22"/>
      <c r="J145" s="45">
        <f t="shared" ref="J145:J146" si="38">G145*H145</f>
        <v>0</v>
      </c>
      <c r="K145" s="7">
        <f t="shared" ref="K145:K146" si="39">IF(OR(A145=$A$142,A145=$A$143),0,J145)</f>
        <v>0</v>
      </c>
      <c r="L145" s="4"/>
      <c r="M145" s="4"/>
      <c r="N145" s="4"/>
      <c r="O145" s="4"/>
      <c r="P145" s="4"/>
      <c r="Q145" s="4"/>
      <c r="R145" s="4"/>
      <c r="S145" s="4"/>
      <c r="T145" s="4"/>
      <c r="U145" s="4"/>
      <c r="V145" s="4"/>
      <c r="W145" s="4"/>
      <c r="X145" s="4"/>
      <c r="Y145" s="4"/>
      <c r="Z145" s="4"/>
    </row>
    <row r="146" ht="12.75" hidden="1" customHeight="1">
      <c r="A146" s="31"/>
      <c r="B146" s="30"/>
      <c r="C146" s="29"/>
      <c r="D146" s="30"/>
      <c r="E146" s="30"/>
      <c r="F146" s="30"/>
      <c r="G146" s="44">
        <v>0.0</v>
      </c>
      <c r="H146" s="42">
        <v>0.0</v>
      </c>
      <c r="I146" s="22"/>
      <c r="J146" s="45">
        <f t="shared" si="38"/>
        <v>0</v>
      </c>
      <c r="K146" s="7">
        <f t="shared" si="39"/>
        <v>0</v>
      </c>
      <c r="L146" s="4"/>
      <c r="M146" s="4"/>
      <c r="N146" s="4"/>
      <c r="O146" s="4"/>
      <c r="P146" s="4"/>
      <c r="Q146" s="4"/>
      <c r="R146" s="4"/>
      <c r="S146" s="4"/>
      <c r="T146" s="4"/>
      <c r="U146" s="4"/>
      <c r="V146" s="4"/>
      <c r="W146" s="4"/>
      <c r="X146" s="4"/>
      <c r="Y146" s="4"/>
      <c r="Z146" s="4"/>
    </row>
    <row r="147" ht="12.0" customHeight="1">
      <c r="A147" s="4"/>
      <c r="B147" s="4"/>
      <c r="C147" s="4"/>
      <c r="D147" s="4"/>
      <c r="E147" s="4"/>
      <c r="F147" s="4"/>
      <c r="G147" s="45"/>
      <c r="H147" s="73" t="s">
        <v>182</v>
      </c>
      <c r="I147" s="68"/>
      <c r="J147" s="69">
        <f t="shared" ref="J147:K147" si="40">SUM(J145:J146)</f>
        <v>0</v>
      </c>
      <c r="K147" s="70">
        <f t="shared" si="40"/>
        <v>0</v>
      </c>
      <c r="L147" s="4"/>
      <c r="M147" s="4"/>
      <c r="N147" s="4"/>
      <c r="O147" s="4"/>
      <c r="P147" s="4"/>
      <c r="Q147" s="4"/>
      <c r="R147" s="4"/>
      <c r="S147" s="4"/>
      <c r="T147" s="4"/>
      <c r="U147" s="4"/>
      <c r="V147" s="4"/>
      <c r="W147" s="4"/>
      <c r="X147" s="4"/>
      <c r="Y147" s="4"/>
      <c r="Z147" s="4"/>
    </row>
    <row r="148" ht="12.0" customHeight="1">
      <c r="A148" s="38" t="s">
        <v>183</v>
      </c>
      <c r="B148" s="4"/>
      <c r="C148" s="4"/>
      <c r="D148" s="4"/>
      <c r="E148" s="4"/>
      <c r="F148" s="4"/>
      <c r="G148" s="4"/>
      <c r="H148" s="4"/>
      <c r="I148" s="4"/>
      <c r="J148" s="4"/>
      <c r="K148" s="4"/>
      <c r="L148" s="4"/>
      <c r="M148" s="4"/>
      <c r="N148" s="4"/>
      <c r="O148" s="4"/>
      <c r="P148" s="4"/>
      <c r="Q148" s="4"/>
      <c r="R148" s="4"/>
      <c r="S148" s="4"/>
      <c r="T148" s="4"/>
      <c r="U148" s="4"/>
      <c r="V148" s="4"/>
      <c r="W148" s="4"/>
      <c r="X148" s="4"/>
      <c r="Y148" s="4"/>
      <c r="Z148" s="4"/>
    </row>
    <row r="149" ht="12.0" customHeight="1">
      <c r="A149" s="1" t="s">
        <v>184</v>
      </c>
      <c r="C149" s="1" t="s">
        <v>185</v>
      </c>
      <c r="D149" s="74" t="s">
        <v>186</v>
      </c>
      <c r="F149" s="35" t="s">
        <v>187</v>
      </c>
      <c r="I149" s="4"/>
      <c r="J149" s="45">
        <f>(J84+J93+J103+J108+K114+K147)</f>
        <v>0</v>
      </c>
      <c r="K149" s="1"/>
      <c r="L149" s="1"/>
      <c r="M149" s="1"/>
      <c r="N149" s="1"/>
      <c r="O149" s="1"/>
      <c r="P149" s="1"/>
      <c r="Q149" s="1"/>
      <c r="R149" s="1"/>
      <c r="S149" s="1"/>
      <c r="T149" s="1"/>
      <c r="U149" s="1"/>
      <c r="V149" s="1"/>
      <c r="W149" s="1"/>
      <c r="X149" s="1"/>
      <c r="Y149" s="1"/>
      <c r="Z149" s="1"/>
    </row>
    <row r="150" ht="12.75" customHeight="1">
      <c r="A150" s="4" t="str">
        <f>'Year 1'!A142:B142</f>
        <v>Research</v>
      </c>
      <c r="C150" s="4">
        <f>'Year 1'!C142</f>
        <v>0</v>
      </c>
      <c r="D150" s="23" t="str">
        <f>'Year 1'!D142:F142</f>
        <v/>
      </c>
      <c r="G150" s="75" t="s">
        <v>189</v>
      </c>
      <c r="I150" s="75"/>
      <c r="J150" s="76">
        <f>J149*C150/100</f>
        <v>0</v>
      </c>
      <c r="K150" s="4"/>
      <c r="L150" s="4"/>
      <c r="M150" s="4"/>
      <c r="N150" s="4"/>
      <c r="O150" s="4"/>
      <c r="P150" s="4"/>
      <c r="Q150" s="4"/>
      <c r="R150" s="4"/>
      <c r="S150" s="4"/>
      <c r="T150" s="4"/>
      <c r="U150" s="4"/>
      <c r="V150" s="4"/>
      <c r="W150" s="4"/>
      <c r="X150" s="4"/>
      <c r="Y150" s="4"/>
      <c r="Z150" s="4"/>
    </row>
    <row r="151" ht="12.75" customHeight="1">
      <c r="A151" s="4"/>
      <c r="B151" s="4"/>
      <c r="C151" s="4"/>
      <c r="D151" s="23"/>
      <c r="E151" s="23"/>
      <c r="F151" s="75" t="s">
        <v>190</v>
      </c>
      <c r="I151" s="75"/>
      <c r="J151" s="76">
        <f>SUM(J114,J147,J125,J108,J103,J98,J93,J84,J138)</f>
        <v>0</v>
      </c>
      <c r="K151" s="4"/>
      <c r="L151" s="4"/>
      <c r="M151" s="4"/>
      <c r="N151" s="4"/>
      <c r="O151" s="4"/>
      <c r="P151" s="4"/>
      <c r="Q151" s="4"/>
      <c r="R151" s="4"/>
      <c r="S151" s="4"/>
      <c r="T151" s="4"/>
      <c r="U151" s="4"/>
      <c r="V151" s="4"/>
      <c r="W151" s="4"/>
      <c r="X151" s="4"/>
      <c r="Y151" s="4"/>
      <c r="Z151" s="4"/>
    </row>
    <row r="152" ht="12.0" customHeight="1">
      <c r="A152" s="4"/>
      <c r="B152" s="4"/>
      <c r="C152" s="4"/>
      <c r="D152" s="4"/>
      <c r="E152" s="77" t="str">
        <f>"Total Amount Requested for "&amp;J1&amp;" Budget"</f>
        <v>Total Amount Requested for Year 2 Budget</v>
      </c>
      <c r="I152" s="77"/>
      <c r="J152" s="78">
        <f>SUM(J150:J151)</f>
        <v>0</v>
      </c>
      <c r="K152" s="4"/>
      <c r="L152" s="4"/>
      <c r="M152" s="4"/>
      <c r="N152" s="4"/>
      <c r="O152" s="4"/>
      <c r="P152" s="4"/>
      <c r="Q152" s="4"/>
      <c r="R152" s="4"/>
      <c r="S152" s="4"/>
      <c r="T152" s="4"/>
      <c r="U152" s="4"/>
      <c r="V152" s="4"/>
      <c r="W152" s="4"/>
      <c r="X152" s="4"/>
      <c r="Y152" s="4"/>
      <c r="Z152" s="4"/>
    </row>
    <row r="153" ht="12.0" customHeight="1">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row>
    <row r="154" ht="12.0" customHeight="1">
      <c r="A154" s="14" t="s">
        <v>50</v>
      </c>
      <c r="K154" s="4"/>
      <c r="L154" s="4"/>
      <c r="M154" s="4"/>
      <c r="N154" s="4"/>
      <c r="O154" s="4"/>
      <c r="P154" s="4"/>
      <c r="Q154" s="4"/>
      <c r="R154" s="4"/>
      <c r="S154" s="4"/>
      <c r="T154" s="4"/>
      <c r="U154" s="4"/>
      <c r="V154" s="4"/>
      <c r="W154" s="4"/>
      <c r="X154" s="4"/>
      <c r="Y154" s="4"/>
      <c r="Z154" s="4"/>
    </row>
    <row r="155" ht="12.0" customHeight="1">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row>
    <row r="156" ht="12.0" customHeight="1">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row>
    <row r="157" ht="12.0" customHeight="1">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row>
    <row r="158" ht="12.0" customHeight="1">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row>
    <row r="159" ht="12.0" customHeight="1">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row>
    <row r="160" ht="12.0" customHeight="1">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row>
    <row r="161" ht="12.0" customHeight="1">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row>
    <row r="162" ht="12.0" customHeight="1">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row>
    <row r="163" ht="12.0" customHeight="1">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row>
    <row r="164" ht="12.0" customHeight="1">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row>
    <row r="165" ht="12.0" customHeight="1">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row>
    <row r="166" ht="12.0" customHeight="1">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row>
    <row r="167" ht="12.0" customHeight="1">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row>
    <row r="168" ht="12.0" customHeight="1">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row>
    <row r="169" ht="12.0" customHeight="1">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row>
    <row r="170" ht="12.0" customHeight="1">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row>
    <row r="171" ht="12.0" customHeight="1">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row>
    <row r="172" ht="12.0" customHeight="1">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row>
    <row r="173" ht="12.0" customHeight="1">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row>
    <row r="174" ht="12.0" customHeight="1">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row>
    <row r="175" ht="12.0" customHeight="1">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row>
    <row r="176" ht="12.0" customHeight="1">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row>
    <row r="177" ht="12.0" customHeight="1">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row>
    <row r="178" ht="12.0" customHeight="1">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row>
    <row r="179" ht="12.0" customHeight="1">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row>
    <row r="180" ht="12.0" customHeight="1">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row>
    <row r="181" ht="12.0" customHeight="1">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row>
    <row r="182" ht="12.0" customHeight="1">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row>
    <row r="183" ht="12.0" customHeight="1">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row>
    <row r="184" ht="12.0" customHeight="1">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row>
    <row r="185" ht="12.0" customHeight="1">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row>
    <row r="186" ht="12.0" customHeight="1">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row>
    <row r="187" ht="12.0" customHeight="1">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row>
    <row r="188" ht="12.0" customHeight="1">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row>
    <row r="189" ht="12.0" customHeight="1">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row>
    <row r="190" ht="12.0" customHeight="1">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row>
    <row r="191" ht="12.0" customHeight="1">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row>
    <row r="192" ht="12.0" customHeight="1">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row>
    <row r="193" ht="12.0" customHeight="1">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row>
    <row r="194" ht="12.0" customHeight="1">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row>
    <row r="195" ht="12.0" customHeight="1">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row>
    <row r="196" ht="12.0" customHeight="1">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row>
    <row r="197" ht="12.0" customHeight="1">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row>
    <row r="198" ht="12.0" customHeight="1">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row>
    <row r="199" ht="12.0" customHeight="1">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row>
    <row r="200" ht="12.0" customHeight="1">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row>
    <row r="201" ht="12.0" customHeight="1">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row>
    <row r="202" ht="12.0" customHeight="1">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row>
    <row r="203" ht="12.0" customHeight="1">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row>
    <row r="204" ht="12.0" customHeight="1">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row>
    <row r="205" ht="12.0" customHeight="1">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row>
    <row r="206" ht="12.0" customHeight="1">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row>
    <row r="207" ht="12.0" customHeight="1">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row>
    <row r="208" ht="12.0" customHeight="1">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row>
    <row r="209" ht="12.0" customHeight="1">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row>
    <row r="210" ht="12.0" customHeight="1">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row>
    <row r="211" ht="12.0" customHeight="1">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row>
    <row r="212" ht="12.0" customHeight="1">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row>
    <row r="213" ht="12.0" customHeight="1">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row>
    <row r="214" ht="12.0" customHeight="1">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row>
    <row r="215" ht="12.0" customHeight="1">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row>
    <row r="216" ht="12.0" customHeight="1">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row>
    <row r="217" ht="12.0" customHeight="1">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row>
    <row r="218" ht="12.0" customHeight="1">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row>
    <row r="219" ht="12.0" customHeight="1">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row>
    <row r="220" ht="12.0" customHeight="1">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row>
    <row r="221" ht="12.0" customHeight="1">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row>
    <row r="222" ht="12.0" customHeight="1">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row>
    <row r="223" ht="12.0" customHeight="1">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row>
    <row r="224" ht="12.0" customHeight="1">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row>
    <row r="225" ht="12.0" customHeight="1">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row>
    <row r="226" ht="12.0" customHeight="1">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row>
    <row r="227" ht="12.0" customHeight="1">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row>
    <row r="228" ht="12.0" customHeight="1">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row>
    <row r="229" ht="12.0" customHeight="1">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row>
    <row r="230" ht="12.0" customHeight="1">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row>
    <row r="231" ht="12.0" customHeight="1">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row>
    <row r="232" ht="12.0" customHeight="1">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row>
    <row r="233" ht="12.0" customHeight="1">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row>
    <row r="234" ht="12.0" customHeight="1">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row>
    <row r="235" ht="12.0" customHeight="1">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row>
    <row r="236" ht="12.0" customHeight="1">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row>
    <row r="237" ht="12.0" customHeight="1">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row>
    <row r="238" ht="12.0" customHeight="1">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row>
    <row r="239" ht="12.0" customHeight="1">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row>
    <row r="240" ht="12.0" customHeight="1">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row>
    <row r="241" ht="12.0" customHeight="1">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row>
    <row r="242" ht="12.0" customHeight="1">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row>
    <row r="243" ht="12.0" customHeight="1">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row>
    <row r="244" ht="12.0" customHeight="1">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row>
    <row r="245" ht="12.0" customHeight="1">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row>
    <row r="246" ht="12.0" customHeight="1">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row>
    <row r="247" ht="12.0" customHeight="1">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row>
    <row r="248" ht="12.0" customHeight="1">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row>
    <row r="249" ht="12.0" customHeight="1">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row>
    <row r="250" ht="12.0" customHeight="1">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row>
    <row r="251" ht="12.0" customHeight="1">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row>
    <row r="252" ht="12.0" customHeight="1">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row>
    <row r="253" ht="12.0" customHeight="1">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row>
    <row r="254" ht="12.0" customHeight="1">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row>
    <row r="255" ht="12.0" customHeight="1">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row>
    <row r="256" ht="12.0" customHeight="1">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row>
    <row r="257" ht="12.0" customHeight="1">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row>
    <row r="258" ht="12.0" customHeight="1">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row>
    <row r="259" ht="12.0" customHeight="1">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row>
    <row r="260" ht="12.0" customHeight="1">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row>
    <row r="261" ht="12.0" customHeight="1">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row>
    <row r="262" ht="12.0" customHeight="1">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row>
    <row r="263" ht="12.0" customHeight="1">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row>
    <row r="264" ht="12.0" customHeight="1">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row>
    <row r="265" ht="12.0" customHeight="1">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row>
    <row r="266" ht="12.0" customHeight="1">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row>
    <row r="267" ht="12.0" customHeight="1">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row>
    <row r="268" ht="12.0" customHeight="1">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row>
    <row r="269" ht="12.0" customHeight="1">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row>
    <row r="270" ht="12.0" customHeight="1">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row>
    <row r="271" ht="12.0" customHeight="1">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row>
    <row r="272" ht="12.0" customHeight="1">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row>
    <row r="273" ht="12.0" customHeight="1">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row>
    <row r="274" ht="12.0" customHeight="1">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row>
    <row r="275" ht="12.0" customHeight="1">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row>
    <row r="276" ht="12.0" customHeight="1">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row>
    <row r="277" ht="12.0" customHeight="1">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row>
    <row r="278" ht="12.0" customHeight="1">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row>
    <row r="279" ht="12.0" customHeight="1">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row>
    <row r="280" ht="12.0" customHeight="1">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row>
    <row r="281" ht="12.0" customHeight="1">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row>
    <row r="282" ht="12.0" customHeight="1">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row>
    <row r="283" ht="12.0" customHeight="1">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row>
    <row r="284" ht="12.0" customHeight="1">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row>
    <row r="285" ht="12.0" customHeight="1">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row>
    <row r="286" ht="12.0" customHeight="1">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row>
    <row r="287" ht="12.0" customHeight="1">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row>
    <row r="288" ht="12.0" customHeight="1">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row>
    <row r="289" ht="12.0" customHeight="1">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row>
    <row r="290" ht="12.0" customHeight="1">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row>
    <row r="291" ht="12.0" customHeight="1">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row>
    <row r="292" ht="12.0" customHeight="1">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row>
    <row r="293" ht="12.0" customHeight="1">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row>
    <row r="294" ht="12.0" customHeight="1">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row>
    <row r="295" ht="12.0" customHeight="1">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row>
    <row r="296" ht="12.0" customHeight="1">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row>
    <row r="297" ht="12.0" customHeight="1">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row>
    <row r="298" ht="12.0" customHeight="1">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row>
    <row r="299" ht="12.0" customHeight="1">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row>
    <row r="300" ht="12.0" customHeight="1">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row>
    <row r="301" ht="12.0" customHeight="1">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row>
    <row r="302" ht="12.0" customHeight="1">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row>
    <row r="303" ht="12.0" customHeight="1">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row>
    <row r="304" ht="12.0" customHeight="1">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row>
    <row r="305" ht="12.0" customHeight="1">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row>
    <row r="306" ht="12.0" customHeight="1">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row>
    <row r="307" ht="12.0" customHeight="1">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row>
    <row r="308" ht="12.0" customHeight="1">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row>
    <row r="309" ht="12.0" customHeight="1">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row>
    <row r="310" ht="12.0" customHeight="1">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row>
    <row r="311" ht="12.0" customHeight="1">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row>
    <row r="312" ht="12.0" customHeight="1">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row>
    <row r="313" ht="12.0" customHeight="1">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row>
    <row r="314" ht="12.0" customHeight="1">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row>
    <row r="315" ht="12.0" customHeight="1">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row>
    <row r="316" ht="12.0" customHeight="1">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row>
    <row r="317" ht="12.0" customHeight="1">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row>
    <row r="318" ht="12.0" customHeight="1">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row>
    <row r="319" ht="12.0" customHeight="1">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row>
    <row r="320" ht="12.0" customHeight="1">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row>
    <row r="321" ht="12.0" customHeight="1">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row>
    <row r="322" ht="12.0" customHeight="1">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row>
    <row r="323" ht="12.0" customHeight="1">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row>
    <row r="324" ht="12.0" customHeight="1">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row>
    <row r="325" ht="12.0" customHeight="1">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row>
    <row r="326" ht="12.0" customHeight="1">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row>
    <row r="327" ht="12.0" customHeight="1">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row>
    <row r="328" ht="12.0" customHeight="1">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row>
    <row r="329" ht="12.0" customHeight="1">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row>
    <row r="330" ht="12.0" customHeight="1">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row>
    <row r="331" ht="12.0" customHeight="1">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row>
    <row r="332" ht="12.0" customHeight="1">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row>
    <row r="333" ht="12.0" customHeight="1">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row>
    <row r="334" ht="12.0" customHeight="1">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row>
    <row r="335" ht="12.0" customHeight="1">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row>
    <row r="336" ht="12.0" customHeight="1">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row>
    <row r="337" ht="12.0" customHeight="1">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row>
    <row r="338" ht="12.0" customHeight="1">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row>
    <row r="339" ht="12.0" customHeight="1">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row>
    <row r="340" ht="12.0" customHeight="1">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row>
    <row r="341" ht="12.0" customHeight="1">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row>
    <row r="342" ht="12.0" customHeight="1">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row>
    <row r="343" ht="12.0" customHeight="1">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row>
    <row r="344" ht="12.0" customHeight="1">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row>
    <row r="345" ht="12.0" customHeight="1">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row>
    <row r="346" ht="12.0" customHeight="1">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row>
    <row r="347" ht="12.0" customHeight="1">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row>
    <row r="348" ht="12.0" customHeight="1">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row>
    <row r="349" ht="12.0" customHeight="1">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row>
    <row r="350" ht="12.0" customHeight="1">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row>
    <row r="351" ht="12.0" customHeight="1">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row>
    <row r="352" ht="12.0" customHeight="1">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row>
    <row r="353" ht="12.0" customHeight="1">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row>
    <row r="354" ht="12.0" customHeight="1">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row>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94">
    <mergeCell ref="C107:F107"/>
    <mergeCell ref="F108:I108"/>
    <mergeCell ref="K108:L110"/>
    <mergeCell ref="C109:J109"/>
    <mergeCell ref="A110:B110"/>
    <mergeCell ref="C110:F110"/>
    <mergeCell ref="C111:H111"/>
    <mergeCell ref="A111:B111"/>
    <mergeCell ref="A112:B112"/>
    <mergeCell ref="A113:B113"/>
    <mergeCell ref="A116:B116"/>
    <mergeCell ref="A123:B123"/>
    <mergeCell ref="A124:B124"/>
    <mergeCell ref="A127:B127"/>
    <mergeCell ref="C136:F136"/>
    <mergeCell ref="C137:F137"/>
    <mergeCell ref="C140:F140"/>
    <mergeCell ref="K142:L144"/>
    <mergeCell ref="C145:F145"/>
    <mergeCell ref="C146:F146"/>
    <mergeCell ref="C112:H112"/>
    <mergeCell ref="C113:H113"/>
    <mergeCell ref="F114:H114"/>
    <mergeCell ref="C116:F116"/>
    <mergeCell ref="C123:F123"/>
    <mergeCell ref="C124:F124"/>
    <mergeCell ref="C127:F127"/>
    <mergeCell ref="A136:B136"/>
    <mergeCell ref="A137:B137"/>
    <mergeCell ref="A140:B140"/>
    <mergeCell ref="A142:B142"/>
    <mergeCell ref="A143:B143"/>
    <mergeCell ref="A144:B144"/>
    <mergeCell ref="A145:B145"/>
    <mergeCell ref="F151:H151"/>
    <mergeCell ref="E152:H152"/>
    <mergeCell ref="A154:J154"/>
    <mergeCell ref="A146:B146"/>
    <mergeCell ref="A149:B149"/>
    <mergeCell ref="D149:E149"/>
    <mergeCell ref="F149:H149"/>
    <mergeCell ref="A150:B150"/>
    <mergeCell ref="D150:F150"/>
    <mergeCell ref="G150:H150"/>
    <mergeCell ref="C1:D1"/>
    <mergeCell ref="F1:H1"/>
    <mergeCell ref="B2:J2"/>
    <mergeCell ref="A3:B3"/>
    <mergeCell ref="C3:D3"/>
    <mergeCell ref="H3:J3"/>
    <mergeCell ref="A4:E4"/>
    <mergeCell ref="F4:H4"/>
    <mergeCell ref="H5:H6"/>
    <mergeCell ref="I5:I6"/>
    <mergeCell ref="K6:L6"/>
    <mergeCell ref="G30:H30"/>
    <mergeCell ref="F50:H50"/>
    <mergeCell ref="F51:H51"/>
    <mergeCell ref="H52:H53"/>
    <mergeCell ref="I52:I53"/>
    <mergeCell ref="K53:L53"/>
    <mergeCell ref="G66:H66"/>
    <mergeCell ref="F80:H80"/>
    <mergeCell ref="F81:H81"/>
    <mergeCell ref="F82:H82"/>
    <mergeCell ref="F83:H83"/>
    <mergeCell ref="F84:H84"/>
    <mergeCell ref="B86:E86"/>
    <mergeCell ref="B91:E91"/>
    <mergeCell ref="B92:E92"/>
    <mergeCell ref="G93:H93"/>
    <mergeCell ref="E94:J94"/>
    <mergeCell ref="A97:B97"/>
    <mergeCell ref="A100:B100"/>
    <mergeCell ref="A101:B101"/>
    <mergeCell ref="A102:B102"/>
    <mergeCell ref="A104:C104"/>
    <mergeCell ref="A105:B105"/>
    <mergeCell ref="A106:B106"/>
    <mergeCell ref="A107:B107"/>
    <mergeCell ref="A95:B95"/>
    <mergeCell ref="C95:F95"/>
    <mergeCell ref="A96:B96"/>
    <mergeCell ref="C96:F96"/>
    <mergeCell ref="C97:F97"/>
    <mergeCell ref="G98:H98"/>
    <mergeCell ref="B99:J99"/>
    <mergeCell ref="C100:F100"/>
    <mergeCell ref="C101:F101"/>
    <mergeCell ref="C102:F102"/>
    <mergeCell ref="G103:H103"/>
    <mergeCell ref="D104:J104"/>
    <mergeCell ref="C105:F105"/>
    <mergeCell ref="C106:F106"/>
  </mergeCells>
  <conditionalFormatting sqref="E79">
    <cfRule type="expression" dxfId="0" priority="1" stopIfTrue="1">
      <formula>IF($D65=$D$59,$D$57,$D$56)</formula>
    </cfRule>
  </conditionalFormatting>
  <conditionalFormatting sqref="D49:E49">
    <cfRule type="expression" dxfId="0" priority="2" stopIfTrue="1">
      <formula>IF($D29=$D$16,$D$13,$D$14)</formula>
    </cfRule>
  </conditionalFormatting>
  <conditionalFormatting sqref="D46:E48">
    <cfRule type="expression" dxfId="0" priority="3" stopIfTrue="1">
      <formula>IF($D26=$D$16,$D$13,$D$14)</formula>
    </cfRule>
  </conditionalFormatting>
  <conditionalFormatting sqref="D47:E48">
    <cfRule type="expression" dxfId="0" priority="4" stopIfTrue="1">
      <formula>IF($D27=$D$16,$D$13,$D$14)</formula>
    </cfRule>
  </conditionalFormatting>
  <conditionalFormatting sqref="E78">
    <cfRule type="expression" dxfId="0" priority="5" stopIfTrue="1">
      <formula>IF($D64=$D$59,$D$57,$D$56)</formula>
    </cfRule>
  </conditionalFormatting>
  <conditionalFormatting sqref="D48:E48">
    <cfRule type="expression" dxfId="0" priority="6" stopIfTrue="1">
      <formula>IF($D28=$D$16,$D$13,$D$14)</formula>
    </cfRule>
  </conditionalFormatting>
  <dataValidations>
    <dataValidation type="list" allowBlank="1" showErrorMessage="1" sqref="G61:G65">
      <formula1>"25,50,75,100"</formula1>
    </dataValidation>
  </dataValidations>
  <printOptions/>
  <pageMargins bottom="1.0" footer="0.0" header="0.0" left="0.75" right="0.75" top="1.0"/>
  <pageSetup fitToHeight="0" orientation="portrait"/>
  <drawing r:id="rId2"/>
  <legacyDrawing r:id="rId3"/>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2.63" defaultRowHeight="15.0"/>
  <cols>
    <col customWidth="1" min="1" max="1" width="12.13"/>
    <col customWidth="1" min="2" max="2" width="10.13"/>
    <col customWidth="1" min="3" max="3" width="11.13"/>
    <col customWidth="1" min="4" max="4" width="11.0"/>
    <col customWidth="1" min="5" max="5" width="18.0"/>
    <col customWidth="1" min="6" max="6" width="14.25"/>
    <col customWidth="1" min="7" max="7" width="11.38"/>
    <col customWidth="1" min="8" max="8" width="18.63"/>
    <col customWidth="1" min="9" max="9" width="18.38"/>
    <col customWidth="1" min="10" max="10" width="17.0"/>
    <col customWidth="1" hidden="1" min="11" max="11" width="11.13"/>
    <col customWidth="1" hidden="1" min="12" max="12" width="9.13"/>
    <col customWidth="1" hidden="1" min="13" max="13" width="10.13"/>
    <col customWidth="1" hidden="1" min="14" max="14" width="11.13"/>
    <col customWidth="1" hidden="1" min="15" max="15" width="10.38"/>
    <col customWidth="1" hidden="1" min="16" max="16" width="10.25"/>
    <col customWidth="1" hidden="1" min="17" max="17" width="11.63"/>
    <col customWidth="1" hidden="1" min="18" max="25" width="9.13"/>
    <col customWidth="1" min="26" max="26" width="9.13"/>
  </cols>
  <sheetData>
    <row r="1" ht="12.0" customHeight="1">
      <c r="A1" s="1" t="s">
        <v>51</v>
      </c>
      <c r="B1" s="4" t="str">
        <f>'Year 1'!B1</f>
        <v/>
      </c>
      <c r="C1" s="27" t="s">
        <v>52</v>
      </c>
      <c r="E1" s="28" t="str">
        <f>'Year 1'!E1</f>
        <v>9.5.2</v>
      </c>
      <c r="F1" s="27" t="s">
        <v>54</v>
      </c>
      <c r="I1" s="27" t="str">
        <f>'Year 1'!I1</f>
        <v/>
      </c>
      <c r="J1" s="4" t="s">
        <v>203</v>
      </c>
      <c r="K1" s="4"/>
      <c r="L1" s="4"/>
      <c r="M1" s="4"/>
      <c r="N1" s="4"/>
      <c r="O1" s="4"/>
      <c r="P1" s="4"/>
      <c r="Q1" s="4"/>
      <c r="R1" s="4"/>
      <c r="S1" s="4"/>
      <c r="T1" s="4"/>
      <c r="U1" s="4"/>
      <c r="V1" s="4"/>
      <c r="W1" s="4"/>
      <c r="X1" s="4"/>
      <c r="Y1" s="4"/>
      <c r="Z1" s="4"/>
    </row>
    <row r="2" ht="12.0" customHeight="1">
      <c r="A2" s="1" t="s">
        <v>56</v>
      </c>
      <c r="B2" s="23" t="str">
        <f>'Year 1'!B2:J2</f>
        <v/>
      </c>
      <c r="K2" s="4"/>
      <c r="L2" s="4"/>
      <c r="M2" s="4"/>
      <c r="N2" s="4"/>
      <c r="O2" s="4"/>
      <c r="P2" s="4"/>
      <c r="Q2" s="4"/>
      <c r="R2" s="4"/>
      <c r="S2" s="4"/>
      <c r="T2" s="4"/>
      <c r="U2" s="4"/>
      <c r="V2" s="4"/>
      <c r="W2" s="4"/>
      <c r="X2" s="4"/>
      <c r="Y2" s="4"/>
      <c r="Z2" s="4"/>
    </row>
    <row r="3" ht="12.0" customHeight="1">
      <c r="A3" s="1" t="s">
        <v>57</v>
      </c>
      <c r="C3" s="4" t="str">
        <f>'Year 1'!C3:D3</f>
        <v/>
      </c>
      <c r="E3" s="1" t="s">
        <v>58</v>
      </c>
      <c r="F3" s="79" t="str">
        <f>'Year 1'!F3</f>
        <v/>
      </c>
      <c r="G3" s="33" t="s">
        <v>59</v>
      </c>
      <c r="H3" s="23" t="str">
        <f>'Year 1'!H3:J3</f>
        <v/>
      </c>
      <c r="K3" s="4"/>
      <c r="L3" s="4"/>
      <c r="M3" s="4"/>
      <c r="N3" s="4"/>
      <c r="O3" s="4"/>
      <c r="P3" s="4"/>
      <c r="Q3" s="4"/>
      <c r="R3" s="4"/>
      <c r="S3" s="4"/>
      <c r="T3" s="4"/>
      <c r="U3" s="4"/>
      <c r="V3" s="4"/>
      <c r="W3" s="4"/>
      <c r="X3" s="4"/>
      <c r="Y3" s="4"/>
      <c r="Z3" s="4"/>
    </row>
    <row r="4" ht="12.0" customHeight="1">
      <c r="A4" s="34" t="s">
        <v>60</v>
      </c>
      <c r="F4" s="35" t="s">
        <v>61</v>
      </c>
      <c r="I4" s="80" t="str">
        <f>'Year 1'!I4</f>
        <v/>
      </c>
      <c r="J4" s="37">
        <f>'Year 1'!J4</f>
        <v>39326</v>
      </c>
      <c r="K4" s="4"/>
      <c r="L4" s="4"/>
      <c r="M4" s="4"/>
      <c r="N4" s="4"/>
      <c r="O4" s="4"/>
      <c r="P4" s="4"/>
      <c r="Q4" s="4"/>
      <c r="R4" s="4"/>
      <c r="S4" s="4"/>
      <c r="T4" s="4"/>
      <c r="U4" s="4"/>
      <c r="V4" s="4"/>
      <c r="W4" s="4"/>
      <c r="X4" s="4"/>
      <c r="Y4" s="4"/>
      <c r="Z4" s="4"/>
    </row>
    <row r="5" ht="18.0" customHeight="1">
      <c r="A5" s="38" t="s">
        <v>62</v>
      </c>
      <c r="B5" s="4"/>
      <c r="C5" s="4"/>
      <c r="D5" s="4"/>
      <c r="E5" s="4"/>
      <c r="F5" s="4"/>
      <c r="G5" s="4"/>
      <c r="H5" s="40" t="s">
        <v>204</v>
      </c>
      <c r="I5" s="40" t="s">
        <v>205</v>
      </c>
      <c r="J5" s="4"/>
      <c r="K5" s="4"/>
      <c r="L5" s="4"/>
      <c r="M5" s="4" t="s">
        <v>62</v>
      </c>
      <c r="N5" s="4"/>
      <c r="O5" s="4"/>
      <c r="P5" s="4"/>
      <c r="Q5" s="4"/>
      <c r="R5" s="4" t="s">
        <v>66</v>
      </c>
      <c r="S5" s="4"/>
      <c r="T5" s="4"/>
      <c r="U5" s="4"/>
      <c r="V5" s="4"/>
      <c r="W5" s="4"/>
      <c r="X5" s="4"/>
      <c r="Y5" s="4"/>
      <c r="Z5" s="4"/>
    </row>
    <row r="6" ht="12.0" customHeight="1">
      <c r="A6" s="41" t="s">
        <v>67</v>
      </c>
      <c r="B6" s="41" t="s">
        <v>68</v>
      </c>
      <c r="C6" s="41" t="s">
        <v>69</v>
      </c>
      <c r="D6" s="40" t="s">
        <v>70</v>
      </c>
      <c r="E6" s="41" t="s">
        <v>71</v>
      </c>
      <c r="F6" s="40" t="s">
        <v>72</v>
      </c>
      <c r="G6" s="40" t="s">
        <v>73</v>
      </c>
      <c r="J6" s="40" t="s">
        <v>74</v>
      </c>
      <c r="K6" s="23" t="s">
        <v>75</v>
      </c>
      <c r="M6" s="4" t="s">
        <v>55</v>
      </c>
      <c r="N6" s="4" t="s">
        <v>191</v>
      </c>
      <c r="O6" s="4" t="s">
        <v>203</v>
      </c>
      <c r="P6" s="4"/>
      <c r="Q6" s="4"/>
      <c r="R6" s="4" t="s">
        <v>55</v>
      </c>
      <c r="S6" s="4" t="s">
        <v>191</v>
      </c>
      <c r="T6" s="4" t="s">
        <v>203</v>
      </c>
      <c r="U6" s="81"/>
      <c r="V6" s="4"/>
      <c r="W6" s="4"/>
      <c r="X6" s="4"/>
      <c r="Y6" s="4"/>
      <c r="Z6" s="4"/>
    </row>
    <row r="7" ht="12.0" hidden="1" customHeight="1">
      <c r="A7" s="4"/>
      <c r="B7" s="4"/>
      <c r="C7" s="4"/>
      <c r="D7" s="4"/>
      <c r="E7" s="4"/>
      <c r="F7" s="4"/>
      <c r="G7" s="4"/>
      <c r="H7" s="4"/>
      <c r="I7" s="83"/>
      <c r="J7" s="4"/>
      <c r="K7" s="4"/>
      <c r="L7" s="4"/>
      <c r="M7" s="4"/>
      <c r="N7" s="4"/>
      <c r="O7" s="4"/>
      <c r="P7" s="4"/>
      <c r="Q7" s="4"/>
      <c r="R7" s="4"/>
      <c r="S7" s="4"/>
      <c r="T7" s="4"/>
      <c r="U7" s="4"/>
      <c r="V7" s="4"/>
      <c r="W7" s="4"/>
      <c r="X7" s="4"/>
      <c r="Y7" s="4"/>
      <c r="Z7" s="4"/>
    </row>
    <row r="8" ht="12.0" hidden="1" customHeight="1">
      <c r="A8" s="4"/>
      <c r="B8" s="4"/>
      <c r="C8" s="4"/>
      <c r="D8" s="4"/>
      <c r="E8" s="4" t="s">
        <v>76</v>
      </c>
      <c r="F8" s="4"/>
      <c r="G8" s="4"/>
      <c r="H8" s="4"/>
      <c r="I8" s="83"/>
      <c r="J8" s="4"/>
      <c r="K8" s="4"/>
      <c r="L8" s="4"/>
      <c r="M8" s="4"/>
      <c r="N8" s="4"/>
      <c r="O8" s="4"/>
      <c r="P8" s="4"/>
      <c r="Q8" s="4"/>
      <c r="R8" s="4"/>
      <c r="S8" s="4"/>
      <c r="T8" s="4"/>
      <c r="U8" s="4"/>
      <c r="V8" s="4"/>
      <c r="W8" s="4"/>
      <c r="X8" s="4"/>
      <c r="Y8" s="4"/>
      <c r="Z8" s="4"/>
    </row>
    <row r="9" ht="12.0" hidden="1" customHeight="1">
      <c r="A9" s="4"/>
      <c r="B9" s="4"/>
      <c r="C9" s="4"/>
      <c r="D9" s="4"/>
      <c r="E9" s="4" t="s">
        <v>77</v>
      </c>
      <c r="F9" s="4"/>
      <c r="G9" s="4"/>
      <c r="H9" s="4"/>
      <c r="I9" s="83"/>
      <c r="J9" s="4"/>
      <c r="K9" s="4"/>
      <c r="L9" s="4"/>
      <c r="M9" s="4"/>
      <c r="N9" s="4"/>
      <c r="O9" s="4"/>
      <c r="P9" s="4"/>
      <c r="Q9" s="4"/>
      <c r="R9" s="4"/>
      <c r="S9" s="4"/>
      <c r="T9" s="4"/>
      <c r="U9" s="4"/>
      <c r="V9" s="4"/>
      <c r="W9" s="4"/>
      <c r="X9" s="4"/>
      <c r="Y9" s="4"/>
      <c r="Z9" s="4"/>
    </row>
    <row r="10" ht="12.0" hidden="1" customHeight="1">
      <c r="A10" s="4"/>
      <c r="B10" s="4"/>
      <c r="C10" s="4"/>
      <c r="D10" s="4"/>
      <c r="E10" s="4" t="s">
        <v>78</v>
      </c>
      <c r="F10" s="4"/>
      <c r="G10" s="4"/>
      <c r="H10" s="4"/>
      <c r="I10" s="83"/>
      <c r="J10" s="4"/>
      <c r="K10" s="4"/>
      <c r="L10" s="4"/>
      <c r="M10" s="4"/>
      <c r="N10" s="4"/>
      <c r="O10" s="4"/>
      <c r="P10" s="4"/>
      <c r="Q10" s="4"/>
      <c r="R10" s="4"/>
      <c r="S10" s="4"/>
      <c r="T10" s="4"/>
      <c r="U10" s="4"/>
      <c r="V10" s="4"/>
      <c r="W10" s="4"/>
      <c r="X10" s="4"/>
      <c r="Y10" s="4"/>
      <c r="Z10" s="4"/>
    </row>
    <row r="11" ht="12.0" hidden="1" customHeight="1">
      <c r="A11" s="4"/>
      <c r="B11" s="4"/>
      <c r="C11" s="4"/>
      <c r="D11" s="4"/>
      <c r="E11" s="4" t="s">
        <v>79</v>
      </c>
      <c r="F11" s="4"/>
      <c r="G11" s="4"/>
      <c r="H11" s="4"/>
      <c r="I11" s="83"/>
      <c r="J11" s="4"/>
      <c r="K11" s="4"/>
      <c r="L11" s="4"/>
      <c r="M11" s="4"/>
      <c r="N11" s="4"/>
      <c r="O11" s="4"/>
      <c r="P11" s="4"/>
      <c r="Q11" s="4"/>
      <c r="R11" s="4"/>
      <c r="S11" s="4"/>
      <c r="T11" s="4"/>
      <c r="U11" s="4"/>
      <c r="V11" s="4"/>
      <c r="W11" s="4"/>
      <c r="X11" s="4"/>
      <c r="Y11" s="4"/>
      <c r="Z11" s="4"/>
    </row>
    <row r="12" ht="12.0" hidden="1" customHeight="1">
      <c r="A12" s="4"/>
      <c r="B12" s="4"/>
      <c r="C12" s="4"/>
      <c r="D12" s="4"/>
      <c r="E12" s="4" t="s">
        <v>80</v>
      </c>
      <c r="F12" s="4"/>
      <c r="G12" s="4"/>
      <c r="H12" s="4"/>
      <c r="I12" s="83"/>
      <c r="J12" s="4"/>
      <c r="K12" s="4"/>
      <c r="L12" s="4"/>
      <c r="M12" s="4"/>
      <c r="N12" s="4"/>
      <c r="O12" s="4"/>
      <c r="P12" s="4"/>
      <c r="Q12" s="4"/>
      <c r="R12" s="4"/>
      <c r="S12" s="4"/>
      <c r="T12" s="4"/>
      <c r="U12" s="4"/>
      <c r="V12" s="4"/>
      <c r="W12" s="4"/>
      <c r="X12" s="4"/>
      <c r="Y12" s="4"/>
      <c r="Z12" s="4"/>
    </row>
    <row r="13" ht="12.0" hidden="1" customHeight="1">
      <c r="A13" s="4"/>
      <c r="B13" s="4"/>
      <c r="C13" s="4" t="b">
        <f>FALSE()</f>
        <v>0</v>
      </c>
      <c r="D13" s="4"/>
      <c r="E13" s="4" t="s">
        <v>81</v>
      </c>
      <c r="F13" s="4"/>
      <c r="G13" s="4"/>
      <c r="H13" s="4"/>
      <c r="I13" s="4"/>
      <c r="J13" s="4"/>
      <c r="K13" s="4"/>
      <c r="L13" s="4"/>
      <c r="M13" s="4"/>
      <c r="N13" s="4"/>
      <c r="O13" s="4"/>
      <c r="P13" s="4"/>
      <c r="Q13" s="4"/>
      <c r="R13" s="4"/>
      <c r="S13" s="4"/>
      <c r="T13" s="4"/>
      <c r="U13" s="4"/>
      <c r="V13" s="4"/>
      <c r="W13" s="4"/>
      <c r="X13" s="4"/>
      <c r="Y13" s="4"/>
      <c r="Z13" s="4"/>
    </row>
    <row r="14" ht="12.0" hidden="1" customHeight="1">
      <c r="A14" s="4"/>
      <c r="B14" s="4"/>
      <c r="C14" s="4" t="b">
        <f>TRUE()</f>
        <v>1</v>
      </c>
      <c r="D14" s="4" t="s">
        <v>82</v>
      </c>
      <c r="E14" s="4" t="s">
        <v>83</v>
      </c>
      <c r="F14" s="4"/>
      <c r="G14" s="4"/>
      <c r="H14" s="4"/>
      <c r="I14" s="4"/>
      <c r="J14" s="4"/>
      <c r="K14" s="4"/>
      <c r="L14" s="4"/>
      <c r="M14" s="4"/>
      <c r="N14" s="4"/>
      <c r="O14" s="4"/>
      <c r="P14" s="4"/>
      <c r="Q14" s="4"/>
      <c r="R14" s="4"/>
      <c r="S14" s="4"/>
      <c r="T14" s="4"/>
      <c r="U14" s="4"/>
      <c r="V14" s="4"/>
      <c r="W14" s="4"/>
      <c r="X14" s="4"/>
      <c r="Y14" s="4"/>
      <c r="Z14" s="4"/>
    </row>
    <row r="15" ht="12.0" hidden="1" customHeight="1">
      <c r="A15" s="4"/>
      <c r="B15" s="4"/>
      <c r="C15" s="4"/>
      <c r="D15" s="4" t="s">
        <v>84</v>
      </c>
      <c r="E15" s="4" t="s">
        <v>85</v>
      </c>
      <c r="F15" s="4"/>
      <c r="G15" s="4"/>
      <c r="H15" s="4"/>
      <c r="I15" s="4"/>
      <c r="J15" s="4"/>
      <c r="K15" s="4"/>
      <c r="L15" s="4"/>
      <c r="M15" s="4"/>
      <c r="N15" s="4"/>
      <c r="O15" s="4"/>
      <c r="P15" s="4"/>
      <c r="Q15" s="4"/>
      <c r="R15" s="4"/>
      <c r="S15" s="4"/>
      <c r="T15" s="4"/>
      <c r="U15" s="4"/>
      <c r="V15" s="4"/>
      <c r="W15" s="4"/>
      <c r="X15" s="4"/>
      <c r="Y15" s="4"/>
      <c r="Z15" s="4"/>
    </row>
    <row r="16" ht="12.0" hidden="1" customHeight="1">
      <c r="A16" s="4"/>
      <c r="B16" s="4"/>
      <c r="C16" s="4"/>
      <c r="D16" s="4" t="s">
        <v>86</v>
      </c>
      <c r="E16" s="4" t="s">
        <v>87</v>
      </c>
      <c r="F16" s="4"/>
      <c r="G16" s="4"/>
      <c r="H16" s="4"/>
      <c r="I16" s="4"/>
      <c r="J16" s="4"/>
      <c r="K16" s="4"/>
      <c r="L16" s="4"/>
      <c r="M16" s="4"/>
      <c r="N16" s="4"/>
      <c r="O16" s="4"/>
      <c r="P16" s="4"/>
      <c r="Q16" s="4"/>
      <c r="R16" s="4"/>
      <c r="S16" s="4"/>
      <c r="T16" s="4"/>
      <c r="U16" s="4"/>
      <c r="V16" s="4"/>
      <c r="W16" s="4"/>
      <c r="X16" s="4"/>
      <c r="Y16" s="4"/>
      <c r="Z16" s="4"/>
    </row>
    <row r="17" ht="12.0" hidden="1" customHeight="1">
      <c r="A17" s="4"/>
      <c r="B17" s="4"/>
      <c r="C17" s="4"/>
      <c r="D17" s="4" t="s">
        <v>88</v>
      </c>
      <c r="E17" s="4" t="s">
        <v>89</v>
      </c>
      <c r="F17" s="4"/>
      <c r="G17" s="4"/>
      <c r="H17" s="4"/>
      <c r="I17" s="4"/>
      <c r="J17" s="4"/>
      <c r="K17" s="4"/>
      <c r="L17" s="4"/>
      <c r="M17" s="4"/>
      <c r="N17" s="4"/>
      <c r="O17" s="4"/>
      <c r="P17" s="4"/>
      <c r="Q17" s="4"/>
      <c r="R17" s="4"/>
      <c r="S17" s="4"/>
      <c r="T17" s="4"/>
      <c r="U17" s="4"/>
      <c r="V17" s="4"/>
      <c r="W17" s="4"/>
      <c r="X17" s="4"/>
      <c r="Y17" s="4"/>
      <c r="Z17" s="4"/>
    </row>
    <row r="18" ht="12.0" hidden="1" customHeight="1">
      <c r="A18" s="4"/>
      <c r="B18" s="4"/>
      <c r="C18" s="4"/>
      <c r="D18" s="4" t="s">
        <v>90</v>
      </c>
      <c r="E18" s="4" t="s">
        <v>91</v>
      </c>
      <c r="F18" s="4"/>
      <c r="G18" s="4"/>
      <c r="H18" s="4"/>
      <c r="I18" s="4"/>
      <c r="J18" s="4"/>
      <c r="K18" s="4"/>
      <c r="L18" s="4"/>
      <c r="M18" s="4"/>
      <c r="N18" s="4"/>
      <c r="O18" s="4"/>
      <c r="P18" s="4"/>
      <c r="Q18" s="4"/>
      <c r="R18" s="4"/>
      <c r="S18" s="4"/>
      <c r="T18" s="4"/>
      <c r="U18" s="4"/>
      <c r="V18" s="4"/>
      <c r="W18" s="4"/>
      <c r="X18" s="4"/>
      <c r="Y18" s="4"/>
      <c r="Z18" s="4"/>
    </row>
    <row r="19" ht="12.0" customHeight="1">
      <c r="A19" s="4">
        <f>'Year 2'!A19</f>
        <v>0</v>
      </c>
      <c r="B19" s="4">
        <f>'Year 2'!B19</f>
        <v>0</v>
      </c>
      <c r="C19" s="46">
        <f>'Year 2'!C19</f>
        <v>0</v>
      </c>
      <c r="D19" s="4">
        <f>'Year 2'!D19</f>
        <v>0</v>
      </c>
      <c r="E19" s="4">
        <f>'Year 2'!E19</f>
        <v>0</v>
      </c>
      <c r="F19" s="45">
        <f>'Year 2'!F19*(100+Living)/100</f>
        <v>0</v>
      </c>
      <c r="G19" s="42">
        <v>0.0</v>
      </c>
      <c r="H19" s="42">
        <v>0.0</v>
      </c>
      <c r="I19" s="42">
        <v>0.0</v>
      </c>
      <c r="J19" s="45">
        <f t="shared" ref="J19:J32" si="1">F19*((G19*H19)/100+(G19*I19)/100)</f>
        <v>0</v>
      </c>
      <c r="K19" s="46">
        <f t="shared" ref="K19:K32" si="2">ROUNDUP(H19+I19,0)</f>
        <v>0</v>
      </c>
      <c r="L19" s="4"/>
      <c r="M19" s="7">
        <f>'Year 2'!M19</f>
        <v>0</v>
      </c>
      <c r="N19" s="7">
        <f>'Year 2'!N19</f>
        <v>0</v>
      </c>
      <c r="O19" s="7">
        <f t="shared" ref="O19:O32" si="3">J19</f>
        <v>0</v>
      </c>
      <c r="P19" s="7"/>
      <c r="Q19" s="7"/>
      <c r="R19" s="7">
        <f>'Year 2'!R19</f>
        <v>0</v>
      </c>
      <c r="S19" s="7">
        <f>'Year 2'!J39</f>
        <v>0</v>
      </c>
      <c r="T19" s="7">
        <f>J42</f>
        <v>0</v>
      </c>
      <c r="U19" s="4"/>
      <c r="V19" s="4"/>
      <c r="W19" s="4"/>
      <c r="X19" s="4"/>
      <c r="Y19" s="4"/>
      <c r="Z19" s="4"/>
    </row>
    <row r="20" ht="12.0" customHeight="1">
      <c r="A20" s="4">
        <f>'Year 2'!A20</f>
        <v>0</v>
      </c>
      <c r="B20" s="4">
        <f>'Year 2'!B20</f>
        <v>0</v>
      </c>
      <c r="C20" s="46">
        <f>'Year 2'!C20</f>
        <v>0</v>
      </c>
      <c r="D20" s="4">
        <f>'Year 2'!D20</f>
        <v>0</v>
      </c>
      <c r="E20" s="4">
        <f>'Year 2'!E20</f>
        <v>0</v>
      </c>
      <c r="F20" s="45">
        <f>'Year 2'!F20*(100+Living)/100</f>
        <v>0</v>
      </c>
      <c r="G20" s="42">
        <v>0.0</v>
      </c>
      <c r="H20" s="42">
        <v>0.0</v>
      </c>
      <c r="I20" s="42">
        <v>0.0</v>
      </c>
      <c r="J20" s="45">
        <f t="shared" si="1"/>
        <v>0</v>
      </c>
      <c r="K20" s="46">
        <f t="shared" si="2"/>
        <v>0</v>
      </c>
      <c r="L20" s="4"/>
      <c r="M20" s="7">
        <f>'Year 2'!M20</f>
        <v>0</v>
      </c>
      <c r="N20" s="7">
        <f>'Year 2'!N20</f>
        <v>0</v>
      </c>
      <c r="O20" s="7">
        <f t="shared" si="3"/>
        <v>0</v>
      </c>
      <c r="P20" s="7"/>
      <c r="Q20" s="7"/>
      <c r="R20" s="7">
        <f>'Year 2'!R20</f>
        <v>0</v>
      </c>
      <c r="S20" s="7">
        <f>'Year 2'!J40</f>
        <v>0</v>
      </c>
      <c r="T20" s="7">
        <f t="shared" ref="T20:T24" si="4">J42</f>
        <v>0</v>
      </c>
      <c r="U20" s="4"/>
      <c r="V20" s="4"/>
      <c r="W20" s="4"/>
      <c r="X20" s="4"/>
      <c r="Y20" s="4"/>
      <c r="Z20" s="4"/>
    </row>
    <row r="21" ht="12.0" customHeight="1">
      <c r="A21" s="4">
        <f>'Year 2'!A21</f>
        <v>0</v>
      </c>
      <c r="B21" s="4">
        <f>'Year 2'!B21</f>
        <v>0</v>
      </c>
      <c r="C21" s="46">
        <f>'Year 2'!C21</f>
        <v>0</v>
      </c>
      <c r="D21" s="4">
        <f>'Year 2'!D21</f>
        <v>0</v>
      </c>
      <c r="E21" s="4">
        <f>'Year 2'!E21</f>
        <v>0</v>
      </c>
      <c r="F21" s="45">
        <f>'Year 2'!F21*(100+Living)/100</f>
        <v>0</v>
      </c>
      <c r="G21" s="42">
        <v>0.0</v>
      </c>
      <c r="H21" s="42">
        <v>0.0</v>
      </c>
      <c r="I21" s="42">
        <v>0.0</v>
      </c>
      <c r="J21" s="45">
        <f t="shared" si="1"/>
        <v>0</v>
      </c>
      <c r="K21" s="46">
        <f t="shared" si="2"/>
        <v>0</v>
      </c>
      <c r="L21" s="4"/>
      <c r="M21" s="7">
        <f>'Year 2'!M21</f>
        <v>0</v>
      </c>
      <c r="N21" s="7">
        <f>'Year 2'!N21</f>
        <v>0</v>
      </c>
      <c r="O21" s="7">
        <f t="shared" si="3"/>
        <v>0</v>
      </c>
      <c r="P21" s="7"/>
      <c r="Q21" s="7"/>
      <c r="R21" s="7">
        <f>'Year 2'!R21</f>
        <v>0</v>
      </c>
      <c r="S21" s="7">
        <f>'Year 2'!J41</f>
        <v>0</v>
      </c>
      <c r="T21" s="7">
        <f t="shared" si="4"/>
        <v>0</v>
      </c>
      <c r="U21" s="4"/>
      <c r="V21" s="4"/>
      <c r="W21" s="4"/>
      <c r="X21" s="4"/>
      <c r="Y21" s="4"/>
      <c r="Z21" s="4"/>
    </row>
    <row r="22" ht="12.0" customHeight="1">
      <c r="A22" s="4">
        <f>'Year 2'!A22</f>
        <v>0</v>
      </c>
      <c r="B22" s="4">
        <f>'Year 2'!B22</f>
        <v>0</v>
      </c>
      <c r="C22" s="46">
        <f>'Year 2'!C22</f>
        <v>0</v>
      </c>
      <c r="D22" s="4">
        <f>'Year 2'!D22</f>
        <v>0</v>
      </c>
      <c r="E22" s="4">
        <f>'Year 2'!E22</f>
        <v>0</v>
      </c>
      <c r="F22" s="45">
        <f>'Year 2'!F22*(100+Living)/100</f>
        <v>0</v>
      </c>
      <c r="G22" s="42">
        <v>0.0</v>
      </c>
      <c r="H22" s="42">
        <v>0.0</v>
      </c>
      <c r="I22" s="42">
        <v>0.0</v>
      </c>
      <c r="J22" s="45">
        <f t="shared" si="1"/>
        <v>0</v>
      </c>
      <c r="K22" s="46">
        <f t="shared" si="2"/>
        <v>0</v>
      </c>
      <c r="L22" s="4"/>
      <c r="M22" s="7">
        <f>'Year 2'!M22</f>
        <v>0</v>
      </c>
      <c r="N22" s="7">
        <f>'Year 2'!N22</f>
        <v>0</v>
      </c>
      <c r="O22" s="7">
        <f t="shared" si="3"/>
        <v>0</v>
      </c>
      <c r="P22" s="7"/>
      <c r="Q22" s="7"/>
      <c r="R22" s="7">
        <f>'Year 2'!R22</f>
        <v>0</v>
      </c>
      <c r="S22" s="7">
        <f>'Year 2'!J42</f>
        <v>0</v>
      </c>
      <c r="T22" s="7">
        <f t="shared" si="4"/>
        <v>0</v>
      </c>
      <c r="U22" s="4"/>
      <c r="V22" s="4"/>
      <c r="W22" s="4"/>
      <c r="X22" s="4"/>
      <c r="Y22" s="4"/>
      <c r="Z22" s="4"/>
    </row>
    <row r="23" ht="12.0" customHeight="1">
      <c r="A23" s="4">
        <f>'Year 2'!A23</f>
        <v>0</v>
      </c>
      <c r="B23" s="4">
        <f>'Year 2'!B23</f>
        <v>0</v>
      </c>
      <c r="C23" s="46">
        <f>'Year 2'!C23</f>
        <v>0</v>
      </c>
      <c r="D23" s="4">
        <f>'Year 2'!D23</f>
        <v>0</v>
      </c>
      <c r="E23" s="4">
        <f>'Year 2'!E23</f>
        <v>0</v>
      </c>
      <c r="F23" s="45">
        <f>'Year 2'!F23*(100+Living)/100</f>
        <v>0</v>
      </c>
      <c r="G23" s="42">
        <v>0.0</v>
      </c>
      <c r="H23" s="42">
        <v>0.0</v>
      </c>
      <c r="I23" s="42">
        <v>0.0</v>
      </c>
      <c r="J23" s="45">
        <f t="shared" si="1"/>
        <v>0</v>
      </c>
      <c r="K23" s="46">
        <f t="shared" si="2"/>
        <v>0</v>
      </c>
      <c r="L23" s="4"/>
      <c r="M23" s="7">
        <f>'Year 2'!M23</f>
        <v>0</v>
      </c>
      <c r="N23" s="7">
        <f>'Year 2'!N23</f>
        <v>0</v>
      </c>
      <c r="O23" s="7">
        <f t="shared" si="3"/>
        <v>0</v>
      </c>
      <c r="P23" s="7"/>
      <c r="Q23" s="7"/>
      <c r="R23" s="7">
        <f>'Year 2'!R23</f>
        <v>0</v>
      </c>
      <c r="S23" s="7">
        <f>'Year 2'!J43</f>
        <v>0</v>
      </c>
      <c r="T23" s="7">
        <f t="shared" si="4"/>
        <v>0</v>
      </c>
      <c r="U23" s="4"/>
      <c r="V23" s="4"/>
      <c r="W23" s="4"/>
      <c r="X23" s="4"/>
      <c r="Y23" s="4"/>
      <c r="Z23" s="4"/>
    </row>
    <row r="24" ht="12.0" customHeight="1">
      <c r="A24" s="4">
        <f>'Year 2'!A24</f>
        <v>0</v>
      </c>
      <c r="B24" s="4">
        <f>'Year 2'!B24</f>
        <v>0</v>
      </c>
      <c r="C24" s="46">
        <f>'Year 2'!C24</f>
        <v>0</v>
      </c>
      <c r="D24" s="4">
        <f>'Year 2'!D24</f>
        <v>0</v>
      </c>
      <c r="E24" s="4">
        <f>'Year 2'!E24</f>
        <v>0</v>
      </c>
      <c r="F24" s="45">
        <f>'Year 2'!F24*(100+Living)/100</f>
        <v>0</v>
      </c>
      <c r="G24" s="42">
        <v>0.0</v>
      </c>
      <c r="H24" s="42">
        <v>0.0</v>
      </c>
      <c r="I24" s="42">
        <v>0.0</v>
      </c>
      <c r="J24" s="45">
        <f t="shared" si="1"/>
        <v>0</v>
      </c>
      <c r="K24" s="46">
        <f t="shared" si="2"/>
        <v>0</v>
      </c>
      <c r="L24" s="4"/>
      <c r="M24" s="7">
        <f>'Year 2'!M24</f>
        <v>0</v>
      </c>
      <c r="N24" s="7">
        <f>'Year 2'!N24</f>
        <v>0</v>
      </c>
      <c r="O24" s="7">
        <f t="shared" si="3"/>
        <v>0</v>
      </c>
      <c r="P24" s="7"/>
      <c r="Q24" s="7"/>
      <c r="R24" s="7">
        <f>'Year 2'!R24</f>
        <v>0</v>
      </c>
      <c r="S24" s="7">
        <f>'Year 2'!J44</f>
        <v>0</v>
      </c>
      <c r="T24" s="7">
        <f t="shared" si="4"/>
        <v>0</v>
      </c>
      <c r="U24" s="4"/>
      <c r="V24" s="4"/>
      <c r="W24" s="4"/>
      <c r="X24" s="4"/>
      <c r="Y24" s="4"/>
      <c r="Z24" s="4"/>
    </row>
    <row r="25" ht="12.0" hidden="1" customHeight="1">
      <c r="A25" s="4">
        <f>'Year 2'!A25</f>
        <v>0</v>
      </c>
      <c r="B25" s="4">
        <f>'Year 2'!B25</f>
        <v>0</v>
      </c>
      <c r="C25" s="46">
        <f>'Year 2'!C25</f>
        <v>0</v>
      </c>
      <c r="D25" s="4">
        <f>'Year 2'!D25</f>
        <v>0</v>
      </c>
      <c r="E25" s="4">
        <f>'Year 2'!E25</f>
        <v>0</v>
      </c>
      <c r="F25" s="45">
        <f>'Year 2'!F25*(100+Living)/100</f>
        <v>0</v>
      </c>
      <c r="G25" s="42">
        <v>0.0</v>
      </c>
      <c r="H25" s="42">
        <v>0.0</v>
      </c>
      <c r="I25" s="42">
        <v>0.0</v>
      </c>
      <c r="J25" s="45">
        <f t="shared" si="1"/>
        <v>0</v>
      </c>
      <c r="K25" s="46">
        <f t="shared" si="2"/>
        <v>0</v>
      </c>
      <c r="L25" s="4"/>
      <c r="M25" s="7">
        <f>'Year 2'!M25</f>
        <v>0</v>
      </c>
      <c r="N25" s="7">
        <f>'Year 2'!N25</f>
        <v>0</v>
      </c>
      <c r="O25" s="7">
        <f t="shared" si="3"/>
        <v>0</v>
      </c>
      <c r="P25" s="7"/>
      <c r="Q25" s="7"/>
      <c r="R25" s="7">
        <f>'Year 2'!R25</f>
        <v>0</v>
      </c>
      <c r="S25" s="7">
        <f>'Year 2'!J45</f>
        <v>0</v>
      </c>
      <c r="T25" s="7">
        <f>J48</f>
        <v>0</v>
      </c>
      <c r="U25" s="4"/>
      <c r="V25" s="4"/>
      <c r="W25" s="4"/>
      <c r="X25" s="4"/>
      <c r="Y25" s="4"/>
      <c r="Z25" s="4"/>
    </row>
    <row r="26" ht="12.0" hidden="1" customHeight="1">
      <c r="A26" s="4">
        <f>'Year 2'!A26</f>
        <v>0</v>
      </c>
      <c r="B26" s="4">
        <f>'Year 2'!B26</f>
        <v>0</v>
      </c>
      <c r="C26" s="46">
        <f>'Year 2'!C26</f>
        <v>0</v>
      </c>
      <c r="D26" s="4">
        <f>'Year 2'!D26</f>
        <v>0</v>
      </c>
      <c r="E26" s="4">
        <f>'Year 2'!E26</f>
        <v>0</v>
      </c>
      <c r="F26" s="45">
        <f>'Year 2'!F26*(100+Living)/100</f>
        <v>0</v>
      </c>
      <c r="G26" s="42">
        <v>0.0</v>
      </c>
      <c r="H26" s="42">
        <v>0.0</v>
      </c>
      <c r="I26" s="42">
        <v>0.0</v>
      </c>
      <c r="J26" s="45">
        <f t="shared" si="1"/>
        <v>0</v>
      </c>
      <c r="K26" s="46">
        <f t="shared" si="2"/>
        <v>0</v>
      </c>
      <c r="L26" s="4"/>
      <c r="M26" s="7">
        <f>'Year 2'!M26</f>
        <v>0</v>
      </c>
      <c r="N26" s="7">
        <f>'Year 2'!N26</f>
        <v>0</v>
      </c>
      <c r="O26" s="7">
        <f t="shared" si="3"/>
        <v>0</v>
      </c>
      <c r="P26" s="7"/>
      <c r="Q26" s="7"/>
      <c r="R26" s="7">
        <f>'Year 2'!R26</f>
        <v>0</v>
      </c>
      <c r="S26" s="7">
        <f>'Year 2'!J46</f>
        <v>0</v>
      </c>
      <c r="T26" s="7">
        <f t="shared" ref="T26:T28" si="5">J48</f>
        <v>0</v>
      </c>
      <c r="U26" s="4"/>
      <c r="V26" s="4"/>
      <c r="W26" s="4"/>
      <c r="X26" s="4"/>
      <c r="Y26" s="4"/>
      <c r="Z26" s="4"/>
    </row>
    <row r="27" ht="12.0" hidden="1" customHeight="1">
      <c r="A27" s="4">
        <f>'Year 2'!A27</f>
        <v>0</v>
      </c>
      <c r="B27" s="4">
        <f>'Year 2'!B27</f>
        <v>0</v>
      </c>
      <c r="C27" s="46">
        <f>'Year 2'!C27</f>
        <v>0</v>
      </c>
      <c r="D27" s="4">
        <f>'Year 2'!D27</f>
        <v>0</v>
      </c>
      <c r="E27" s="4">
        <f>'Year 2'!E27</f>
        <v>0</v>
      </c>
      <c r="F27" s="45">
        <f>'Year 2'!F27*(100+Living)/100</f>
        <v>0</v>
      </c>
      <c r="G27" s="42">
        <v>0.0</v>
      </c>
      <c r="H27" s="42">
        <v>0.0</v>
      </c>
      <c r="I27" s="42">
        <v>0.0</v>
      </c>
      <c r="J27" s="45">
        <f t="shared" si="1"/>
        <v>0</v>
      </c>
      <c r="K27" s="46">
        <f t="shared" si="2"/>
        <v>0</v>
      </c>
      <c r="L27" s="4"/>
      <c r="M27" s="7">
        <f>'Year 2'!M27</f>
        <v>0</v>
      </c>
      <c r="N27" s="7">
        <f>'Year 2'!N27</f>
        <v>0</v>
      </c>
      <c r="O27" s="7">
        <f t="shared" si="3"/>
        <v>0</v>
      </c>
      <c r="P27" s="7"/>
      <c r="Q27" s="7"/>
      <c r="R27" s="7">
        <f>'Year 2'!R27</f>
        <v>0</v>
      </c>
      <c r="S27" s="7">
        <f>'Year 2'!J47</f>
        <v>0</v>
      </c>
      <c r="T27" s="7">
        <f t="shared" si="5"/>
        <v>0</v>
      </c>
      <c r="U27" s="4"/>
      <c r="V27" s="4"/>
      <c r="W27" s="4"/>
      <c r="X27" s="4"/>
      <c r="Y27" s="4"/>
      <c r="Z27" s="4"/>
    </row>
    <row r="28" ht="12.0" hidden="1" customHeight="1">
      <c r="A28" s="4">
        <f>'Year 2'!A28</f>
        <v>0</v>
      </c>
      <c r="B28" s="4">
        <f>'Year 2'!B28</f>
        <v>0</v>
      </c>
      <c r="C28" s="46">
        <f>'Year 2'!C28</f>
        <v>0</v>
      </c>
      <c r="D28" s="4">
        <f>'Year 2'!D28</f>
        <v>0</v>
      </c>
      <c r="E28" s="4">
        <f>'Year 2'!E28</f>
        <v>0</v>
      </c>
      <c r="F28" s="45">
        <f>'Year 2'!F28*(100+Living)/100</f>
        <v>0</v>
      </c>
      <c r="G28" s="42">
        <v>0.0</v>
      </c>
      <c r="H28" s="42">
        <v>0.0</v>
      </c>
      <c r="I28" s="42">
        <v>0.0</v>
      </c>
      <c r="J28" s="45">
        <f t="shared" si="1"/>
        <v>0</v>
      </c>
      <c r="K28" s="46">
        <f t="shared" si="2"/>
        <v>0</v>
      </c>
      <c r="L28" s="4"/>
      <c r="M28" s="7">
        <f>'Year 2'!M28</f>
        <v>0</v>
      </c>
      <c r="N28" s="7">
        <f>'Year 2'!N28</f>
        <v>0</v>
      </c>
      <c r="O28" s="7">
        <f t="shared" si="3"/>
        <v>0</v>
      </c>
      <c r="P28" s="7"/>
      <c r="Q28" s="7"/>
      <c r="R28" s="7">
        <f>'Year 2'!R28</f>
        <v>0</v>
      </c>
      <c r="S28" s="7">
        <f>'Year 2'!J48</f>
        <v>0</v>
      </c>
      <c r="T28" s="7">
        <f t="shared" si="5"/>
        <v>0</v>
      </c>
      <c r="U28" s="4"/>
      <c r="V28" s="4"/>
      <c r="W28" s="4"/>
      <c r="X28" s="4"/>
      <c r="Y28" s="4"/>
      <c r="Z28" s="4"/>
    </row>
    <row r="29" ht="12.0" hidden="1" customHeight="1">
      <c r="A29" s="4">
        <f>'Year 2'!A29</f>
        <v>0</v>
      </c>
      <c r="B29" s="4">
        <f>'Year 2'!B29</f>
        <v>0</v>
      </c>
      <c r="C29" s="46">
        <f>'Year 2'!C29</f>
        <v>0</v>
      </c>
      <c r="D29" s="4">
        <f>'Year 2'!D29</f>
        <v>0</v>
      </c>
      <c r="E29" s="4">
        <f>'Year 2'!E29</f>
        <v>0</v>
      </c>
      <c r="F29" s="45">
        <f>'Year 2'!F29*(100+Living)/100</f>
        <v>0</v>
      </c>
      <c r="G29" s="42">
        <v>0.0</v>
      </c>
      <c r="H29" s="42">
        <v>0.0</v>
      </c>
      <c r="I29" s="42">
        <v>0.0</v>
      </c>
      <c r="J29" s="45">
        <f t="shared" si="1"/>
        <v>0</v>
      </c>
      <c r="K29" s="46">
        <f t="shared" si="2"/>
        <v>0</v>
      </c>
      <c r="L29" s="4"/>
      <c r="M29" s="7" t="str">
        <f>'Year 2'!M29</f>
        <v/>
      </c>
      <c r="N29" s="7">
        <f>'Year 2'!N29</f>
        <v>0</v>
      </c>
      <c r="O29" s="7">
        <f t="shared" si="3"/>
        <v>0</v>
      </c>
      <c r="P29" s="7"/>
      <c r="Q29" s="7"/>
      <c r="R29" s="7" t="str">
        <f>'Year 2'!R29</f>
        <v/>
      </c>
      <c r="S29" s="7">
        <f>'Year 2'!J49</f>
        <v>0</v>
      </c>
      <c r="T29" s="7">
        <f>J52</f>
        <v>0</v>
      </c>
      <c r="U29" s="4"/>
      <c r="V29" s="4"/>
      <c r="W29" s="4"/>
      <c r="X29" s="4"/>
      <c r="Y29" s="4"/>
      <c r="Z29" s="4"/>
    </row>
    <row r="30" ht="12.0" hidden="1" customHeight="1">
      <c r="A30" s="22">
        <v>0.0</v>
      </c>
      <c r="B30" s="22">
        <v>0.0</v>
      </c>
      <c r="C30" s="42">
        <v>0.0</v>
      </c>
      <c r="D30" s="43">
        <v>0.0</v>
      </c>
      <c r="E30" s="43">
        <v>0.0</v>
      </c>
      <c r="F30" s="44">
        <v>0.0</v>
      </c>
      <c r="G30" s="42">
        <v>0.0</v>
      </c>
      <c r="H30" s="42">
        <v>0.0</v>
      </c>
      <c r="I30" s="42">
        <v>0.0</v>
      </c>
      <c r="J30" s="45">
        <f t="shared" si="1"/>
        <v>0</v>
      </c>
      <c r="K30" s="46">
        <f t="shared" si="2"/>
        <v>0</v>
      </c>
      <c r="L30" s="4"/>
      <c r="M30" s="7">
        <v>0.0</v>
      </c>
      <c r="N30" s="7">
        <v>0.0</v>
      </c>
      <c r="O30" s="7">
        <f t="shared" si="3"/>
        <v>0</v>
      </c>
      <c r="P30" s="7"/>
      <c r="Q30" s="7"/>
      <c r="R30" s="7">
        <v>0.0</v>
      </c>
      <c r="S30" s="7">
        <v>0.0</v>
      </c>
      <c r="T30" s="7">
        <f t="shared" ref="T30:T31" si="6">J52</f>
        <v>0</v>
      </c>
      <c r="U30" s="4"/>
      <c r="V30" s="4"/>
      <c r="W30" s="4"/>
      <c r="X30" s="4"/>
      <c r="Y30" s="4"/>
      <c r="Z30" s="4"/>
    </row>
    <row r="31" ht="12.0" hidden="1" customHeight="1">
      <c r="A31" s="22">
        <v>0.0</v>
      </c>
      <c r="B31" s="22">
        <v>0.0</v>
      </c>
      <c r="C31" s="42">
        <v>0.0</v>
      </c>
      <c r="D31" s="43">
        <v>0.0</v>
      </c>
      <c r="E31" s="43">
        <v>0.0</v>
      </c>
      <c r="F31" s="44">
        <v>0.0</v>
      </c>
      <c r="G31" s="42">
        <v>0.0</v>
      </c>
      <c r="H31" s="42">
        <v>0.0</v>
      </c>
      <c r="I31" s="42">
        <v>0.0</v>
      </c>
      <c r="J31" s="45">
        <f t="shared" si="1"/>
        <v>0</v>
      </c>
      <c r="K31" s="46">
        <f t="shared" si="2"/>
        <v>0</v>
      </c>
      <c r="L31" s="4"/>
      <c r="M31" s="7">
        <v>0.0</v>
      </c>
      <c r="N31" s="7">
        <v>0.0</v>
      </c>
      <c r="O31" s="7">
        <f t="shared" si="3"/>
        <v>0</v>
      </c>
      <c r="P31" s="7"/>
      <c r="Q31" s="7"/>
      <c r="R31" s="7">
        <v>0.0</v>
      </c>
      <c r="S31" s="7">
        <v>0.0</v>
      </c>
      <c r="T31" s="7">
        <f t="shared" si="6"/>
        <v>0</v>
      </c>
      <c r="U31" s="4"/>
      <c r="V31" s="4"/>
      <c r="W31" s="4"/>
      <c r="X31" s="4"/>
      <c r="Y31" s="4"/>
      <c r="Z31" s="4"/>
    </row>
    <row r="32" ht="12.0" hidden="1" customHeight="1">
      <c r="A32" s="22">
        <v>0.0</v>
      </c>
      <c r="B32" s="22">
        <v>0.0</v>
      </c>
      <c r="C32" s="42">
        <v>0.0</v>
      </c>
      <c r="D32" s="43">
        <v>0.0</v>
      </c>
      <c r="E32" s="43">
        <v>0.0</v>
      </c>
      <c r="F32" s="44">
        <v>0.0</v>
      </c>
      <c r="G32" s="42">
        <v>0.0</v>
      </c>
      <c r="H32" s="42">
        <v>0.0</v>
      </c>
      <c r="I32" s="42">
        <v>0.0</v>
      </c>
      <c r="J32" s="45">
        <f t="shared" si="1"/>
        <v>0</v>
      </c>
      <c r="K32" s="46">
        <f t="shared" si="2"/>
        <v>0</v>
      </c>
      <c r="L32" s="4"/>
      <c r="M32" s="7">
        <v>0.0</v>
      </c>
      <c r="N32" s="7">
        <v>0.0</v>
      </c>
      <c r="O32" s="7">
        <f t="shared" si="3"/>
        <v>0</v>
      </c>
      <c r="P32" s="7"/>
      <c r="Q32" s="7"/>
      <c r="R32" s="7">
        <v>0.0</v>
      </c>
      <c r="S32" s="7">
        <v>0.0</v>
      </c>
      <c r="T32" s="7">
        <f>J55</f>
        <v>0</v>
      </c>
      <c r="U32" s="4"/>
      <c r="V32" s="4"/>
      <c r="W32" s="4"/>
      <c r="X32" s="4"/>
      <c r="Y32" s="4"/>
      <c r="Z32" s="4"/>
    </row>
    <row r="33" ht="12.0" customHeight="1">
      <c r="A33" s="4"/>
      <c r="B33" s="4"/>
      <c r="C33" s="4"/>
      <c r="D33" s="4"/>
      <c r="E33" s="4"/>
      <c r="F33" s="45"/>
      <c r="G33" s="47" t="s">
        <v>92</v>
      </c>
      <c r="I33" s="47"/>
      <c r="J33" s="48">
        <f>SUM(J19:J32)</f>
        <v>0</v>
      </c>
      <c r="K33" s="4"/>
      <c r="L33" s="4"/>
      <c r="M33" s="4"/>
      <c r="N33" s="4"/>
      <c r="O33" s="4"/>
      <c r="P33" s="4"/>
      <c r="Q33" s="4"/>
      <c r="R33" s="4"/>
      <c r="S33" s="4"/>
      <c r="T33" s="4"/>
      <c r="U33" s="4"/>
      <c r="V33" s="4"/>
      <c r="W33" s="4"/>
      <c r="X33" s="4"/>
      <c r="Y33" s="4"/>
      <c r="Z33" s="4"/>
    </row>
    <row r="34" ht="12.0" customHeight="1">
      <c r="A34" s="38" t="s">
        <v>93</v>
      </c>
      <c r="B34" s="4"/>
      <c r="C34" s="4"/>
      <c r="D34" s="4"/>
      <c r="E34" s="4"/>
      <c r="F34" s="4"/>
      <c r="G34" s="4"/>
      <c r="H34" s="4"/>
      <c r="I34" s="4"/>
      <c r="J34" s="4"/>
      <c r="K34" s="4"/>
      <c r="L34" s="4"/>
      <c r="M34" s="4"/>
      <c r="N34" s="4"/>
      <c r="O34" s="4"/>
      <c r="P34" s="4"/>
      <c r="Q34" s="4"/>
      <c r="R34" s="4"/>
      <c r="S34" s="4"/>
      <c r="T34" s="4"/>
      <c r="U34" s="4"/>
      <c r="V34" s="4"/>
      <c r="W34" s="4"/>
      <c r="X34" s="4"/>
      <c r="Y34" s="4"/>
      <c r="Z34" s="4"/>
    </row>
    <row r="35" ht="12.0" customHeight="1">
      <c r="A35" s="41" t="s">
        <v>67</v>
      </c>
      <c r="B35" s="41" t="s">
        <v>68</v>
      </c>
      <c r="C35" s="41" t="s">
        <v>69</v>
      </c>
      <c r="D35" s="41" t="s">
        <v>94</v>
      </c>
      <c r="E35" s="41" t="s">
        <v>95</v>
      </c>
      <c r="F35" s="1" t="s">
        <v>96</v>
      </c>
      <c r="G35" s="40" t="s">
        <v>97</v>
      </c>
      <c r="H35" s="40" t="s">
        <v>98</v>
      </c>
      <c r="I35" s="40"/>
      <c r="J35" s="40" t="s">
        <v>99</v>
      </c>
      <c r="K35" s="4" t="s">
        <v>100</v>
      </c>
      <c r="L35" s="4"/>
      <c r="M35" s="4"/>
      <c r="N35" s="4"/>
      <c r="O35" s="4" t="s">
        <v>101</v>
      </c>
      <c r="P35" s="4"/>
      <c r="Q35" s="4"/>
      <c r="R35" s="4"/>
      <c r="S35" s="4" t="s">
        <v>102</v>
      </c>
      <c r="T35" s="4"/>
      <c r="U35" s="4"/>
      <c r="V35" s="4"/>
      <c r="W35" s="4"/>
      <c r="X35" s="4"/>
      <c r="Y35" s="4"/>
      <c r="Z35" s="4"/>
    </row>
    <row r="36" ht="12.0" hidden="1" customHeight="1">
      <c r="A36" s="41"/>
      <c r="B36" s="41"/>
      <c r="C36" s="41"/>
      <c r="D36" s="41"/>
      <c r="E36" s="14"/>
      <c r="F36" s="4"/>
      <c r="G36" s="40"/>
      <c r="H36" s="40"/>
      <c r="I36" s="40"/>
      <c r="J36" s="40"/>
      <c r="K36" s="4"/>
      <c r="L36" s="4"/>
      <c r="M36" s="5"/>
      <c r="N36" s="4"/>
      <c r="O36" s="4"/>
      <c r="P36" s="4"/>
      <c r="Q36" s="4"/>
      <c r="R36" s="4"/>
      <c r="S36" s="4"/>
      <c r="T36" s="4"/>
      <c r="U36" s="4"/>
      <c r="V36" s="4"/>
      <c r="W36" s="4"/>
      <c r="X36" s="4"/>
      <c r="Y36" s="4"/>
      <c r="Z36" s="4"/>
    </row>
    <row r="37" ht="12.0" hidden="1" customHeight="1">
      <c r="A37" s="41"/>
      <c r="B37" s="41"/>
      <c r="C37" s="41"/>
      <c r="D37" s="41"/>
      <c r="E37" s="14" t="s">
        <v>103</v>
      </c>
      <c r="F37" s="4"/>
      <c r="G37" s="40"/>
      <c r="H37" s="40"/>
      <c r="I37" s="40"/>
      <c r="J37" s="40"/>
      <c r="K37" s="4"/>
      <c r="L37" s="4"/>
      <c r="M37" s="4"/>
      <c r="N37" s="4"/>
      <c r="O37" s="4"/>
      <c r="P37" s="4"/>
      <c r="Q37" s="4"/>
      <c r="R37" s="4"/>
      <c r="S37" s="4"/>
      <c r="T37" s="4"/>
      <c r="U37" s="4"/>
      <c r="V37" s="4"/>
      <c r="W37" s="4"/>
      <c r="X37" s="4"/>
      <c r="Y37" s="4"/>
      <c r="Z37" s="4"/>
    </row>
    <row r="38" ht="12.0" hidden="1" customHeight="1">
      <c r="A38" s="41"/>
      <c r="B38" s="41"/>
      <c r="C38" s="41"/>
      <c r="D38" s="41"/>
      <c r="E38" s="14" t="s">
        <v>104</v>
      </c>
      <c r="F38" s="4"/>
      <c r="G38" s="40"/>
      <c r="H38" s="40"/>
      <c r="I38" s="40"/>
      <c r="J38" s="40"/>
      <c r="K38" s="4"/>
      <c r="L38" s="4"/>
      <c r="M38" s="4"/>
      <c r="N38" s="4"/>
      <c r="O38" s="4"/>
      <c r="P38" s="4"/>
      <c r="Q38" s="4"/>
      <c r="R38" s="4"/>
      <c r="S38" s="4"/>
      <c r="T38" s="4"/>
      <c r="U38" s="4"/>
      <c r="V38" s="4"/>
      <c r="W38" s="4"/>
      <c r="X38" s="4"/>
      <c r="Y38" s="4"/>
      <c r="Z38" s="4"/>
    </row>
    <row r="39" ht="12.0" hidden="1" customHeight="1">
      <c r="A39" s="41"/>
      <c r="B39" s="41"/>
      <c r="C39" s="41"/>
      <c r="D39" s="14" t="s">
        <v>86</v>
      </c>
      <c r="E39" s="14" t="s">
        <v>105</v>
      </c>
      <c r="F39" s="4"/>
      <c r="G39" s="40"/>
      <c r="H39" s="49"/>
      <c r="I39" s="49"/>
      <c r="J39" s="40"/>
      <c r="K39" s="4"/>
      <c r="L39" s="4"/>
      <c r="M39" s="4"/>
      <c r="N39" s="4"/>
      <c r="O39" s="4"/>
      <c r="P39" s="4"/>
      <c r="Q39" s="4"/>
      <c r="R39" s="4"/>
      <c r="S39" s="4"/>
      <c r="T39" s="4"/>
      <c r="U39" s="4"/>
      <c r="V39" s="4"/>
      <c r="W39" s="4"/>
      <c r="X39" s="4"/>
      <c r="Y39" s="5"/>
      <c r="Z39" s="4"/>
    </row>
    <row r="40" ht="12.0" hidden="1" customHeight="1">
      <c r="A40" s="41"/>
      <c r="B40" s="41"/>
      <c r="C40" s="41"/>
      <c r="D40" s="14" t="s">
        <v>106</v>
      </c>
      <c r="E40" s="14" t="s">
        <v>107</v>
      </c>
      <c r="F40" s="4" t="s">
        <v>108</v>
      </c>
      <c r="G40" s="40"/>
      <c r="H40" s="40"/>
      <c r="I40" s="40"/>
      <c r="J40" s="40"/>
      <c r="K40" s="4"/>
      <c r="L40" s="4"/>
      <c r="M40" s="4"/>
      <c r="N40" s="4"/>
      <c r="O40" s="4"/>
      <c r="P40" s="4"/>
      <c r="Q40" s="4"/>
      <c r="R40" s="4"/>
      <c r="S40" s="4"/>
      <c r="T40" s="4"/>
      <c r="U40" s="4"/>
      <c r="V40" s="4"/>
      <c r="W40" s="4"/>
      <c r="X40" s="4"/>
      <c r="Y40" s="4"/>
      <c r="Z40" s="4"/>
    </row>
    <row r="41" ht="12.0" hidden="1" customHeight="1">
      <c r="A41" s="41"/>
      <c r="B41" s="41"/>
      <c r="C41" s="41"/>
      <c r="D41" s="14" t="s">
        <v>109</v>
      </c>
      <c r="E41" s="14" t="s">
        <v>110</v>
      </c>
      <c r="F41" s="4" t="s">
        <v>111</v>
      </c>
      <c r="G41" s="40"/>
      <c r="H41" s="40"/>
      <c r="I41" s="40"/>
      <c r="J41" s="40"/>
      <c r="K41" s="4" t="s">
        <v>86</v>
      </c>
      <c r="L41" s="4" t="s">
        <v>106</v>
      </c>
      <c r="M41" s="4" t="s">
        <v>109</v>
      </c>
      <c r="N41" s="1" t="s">
        <v>112</v>
      </c>
      <c r="O41" s="4" t="s">
        <v>86</v>
      </c>
      <c r="P41" s="4" t="s">
        <v>106</v>
      </c>
      <c r="Q41" s="4" t="s">
        <v>109</v>
      </c>
      <c r="R41" s="1" t="s">
        <v>113</v>
      </c>
      <c r="S41" s="4" t="s">
        <v>114</v>
      </c>
      <c r="T41" s="4" t="s">
        <v>104</v>
      </c>
      <c r="U41" s="4" t="s">
        <v>105</v>
      </c>
      <c r="V41" s="4" t="s">
        <v>107</v>
      </c>
      <c r="W41" s="4" t="s">
        <v>110</v>
      </c>
      <c r="X41" s="1" t="s">
        <v>115</v>
      </c>
      <c r="Y41" s="4"/>
      <c r="Z41" s="4"/>
    </row>
    <row r="42" ht="12.0" customHeight="1">
      <c r="A42" s="4">
        <f>'Year 2'!A39</f>
        <v>0</v>
      </c>
      <c r="B42" s="4">
        <f>'Year 2'!B39</f>
        <v>0</v>
      </c>
      <c r="C42" s="46">
        <f>'Year 2'!C39</f>
        <v>0</v>
      </c>
      <c r="D42" s="4" t="str">
        <f>'Year 2'!D39</f>
        <v>TRS</v>
      </c>
      <c r="E42" s="4" t="str">
        <f>'Year 2'!E39</f>
        <v>Employee</v>
      </c>
      <c r="F42" s="4" t="str">
        <f>'Year 2'!F39</f>
        <v>Yes</v>
      </c>
      <c r="G42" s="5">
        <f>'Year 2'!G39</f>
        <v>39326</v>
      </c>
      <c r="H42" s="4">
        <f>IF(G42&gt;Fringe1End,R42,N42)</f>
        <v>15.45</v>
      </c>
      <c r="I42" s="4"/>
      <c r="J42" s="45">
        <f t="shared" ref="J42:J55" si="7">(J19*H42/100)+X42</f>
        <v>0</v>
      </c>
      <c r="K42" s="4">
        <f>IF(D42=$D$39,F1.Hourly,0)</f>
        <v>0</v>
      </c>
      <c r="L42" s="4">
        <f>IF(D42=$D$40,F1.FS.ORP,0)</f>
        <v>0</v>
      </c>
      <c r="M42" s="4">
        <f>IF(D42=$D$41,F1.FS.TRS,0)</f>
        <v>21.7</v>
      </c>
      <c r="N42" s="50">
        <f t="shared" ref="N42:N55" si="8">SUM(K42:M42)</f>
        <v>21.7</v>
      </c>
      <c r="O42" s="4">
        <f>IF(D42=$D$39,F2.Hourly,0)</f>
        <v>0</v>
      </c>
      <c r="P42" s="4">
        <f>IF(D42=$D$40,F2.FS.ORP,0)</f>
        <v>0</v>
      </c>
      <c r="Q42" s="4">
        <f>IF(D42=$D$41,F2.FS.TRS,0)</f>
        <v>15.45</v>
      </c>
      <c r="R42" s="50">
        <f t="shared" ref="R42:R55" si="9">SUM(O42:Q42)</f>
        <v>15.45</v>
      </c>
      <c r="S42" s="46">
        <f t="shared" ref="S42:S55" si="10">IF(F42=$F$40,G19,100)</f>
        <v>0</v>
      </c>
      <c r="T42" s="4">
        <f>IF($E42=$E$38,IF($D19=$D$14,Ins.PT.E*$K19*S42/100,IF($D19=$D$15,Ins.PT.E*$K19*S42/100,Ins.E*$K19*S42/100)),0)</f>
        <v>0</v>
      </c>
      <c r="U42" s="4">
        <f>IF($E42=$E$39,IF($D19=$D$14,Ins.PT.S*$K19*S42/100,IF($D19=$D$15,Ins.PT.S*$K19*S42/100,Ins.S*$K19*S42/100)),0)</f>
        <v>0</v>
      </c>
      <c r="V42" s="4">
        <f>IF($E42=$E$40,IF($D19=$D$14,Ins.PT.C*$K19*S42/100,IF($D19=$D$15,Ins.PT.C*$K19*S42/100,Ins.C*$K19*S42/100)),0)</f>
        <v>0</v>
      </c>
      <c r="W42" s="4">
        <f>IF($E42=$E$41,IF($D19=$D$14,Ins.PT.F*$K19*S42/100,IF($D19=$D$15,Ins.PT.F*$K19*S42/100,Ins.F*$K19*S42/100)),0)</f>
        <v>0</v>
      </c>
      <c r="X42" s="51">
        <f>IF(D19=$D$18,ROUNDDOWN(DAYS360(G42,$J$4)/(360*Long.Per),0)*20*K19*G19/100,0)+SUM(T42:W42)</f>
        <v>0</v>
      </c>
      <c r="Y42" s="4"/>
      <c r="Z42" s="4"/>
    </row>
    <row r="43" ht="12.0" customHeight="1">
      <c r="A43" s="4">
        <f>'Year 2'!A40</f>
        <v>0</v>
      </c>
      <c r="B43" s="4">
        <f>'Year 2'!B40</f>
        <v>0</v>
      </c>
      <c r="C43" s="46">
        <f>'Year 2'!C40</f>
        <v>0</v>
      </c>
      <c r="D43" s="4" t="str">
        <f>'Year 2'!D40</f>
        <v>TRS</v>
      </c>
      <c r="E43" s="4" t="str">
        <f>'Year 2'!E40</f>
        <v>Employee</v>
      </c>
      <c r="F43" s="4" t="str">
        <f>'Year 2'!F40</f>
        <v>Yes</v>
      </c>
      <c r="G43" s="5">
        <f>'Year 2'!G40</f>
        <v>39326</v>
      </c>
      <c r="H43" s="4">
        <f>IF(G43&gt;Fringe1End,R43,N43)</f>
        <v>15.45</v>
      </c>
      <c r="I43" s="4"/>
      <c r="J43" s="45">
        <f t="shared" si="7"/>
        <v>0</v>
      </c>
      <c r="K43" s="4">
        <f>IF(D43=$D$39,F1.Hourly,0)</f>
        <v>0</v>
      </c>
      <c r="L43" s="4">
        <f>IF(D43=$D$40,F1.FS.ORP,0)</f>
        <v>0</v>
      </c>
      <c r="M43" s="4">
        <f>IF(D43=$D$41,F1.FS.TRS,0)</f>
        <v>21.7</v>
      </c>
      <c r="N43" s="50">
        <f t="shared" si="8"/>
        <v>21.7</v>
      </c>
      <c r="O43" s="4">
        <f>IF(D43=$D$39,F2.Hourly,0)</f>
        <v>0</v>
      </c>
      <c r="P43" s="4">
        <f>IF(D43=$D$40,F2.FS.ORP,0)</f>
        <v>0</v>
      </c>
      <c r="Q43" s="4">
        <f>IF(D43=$D$41,F2.FS.TRS,0)</f>
        <v>15.45</v>
      </c>
      <c r="R43" s="50">
        <f t="shared" si="9"/>
        <v>15.45</v>
      </c>
      <c r="S43" s="46">
        <f t="shared" si="10"/>
        <v>0</v>
      </c>
      <c r="T43" s="4">
        <f>IF($E43=$E$38,IF($D20=$D$14,Ins.PT.E*$K20*S43/100,IF($D20=$D$15,Ins.PT.E*$K20*S43/100,Ins.E*$K20*S43/100)),0)</f>
        <v>0</v>
      </c>
      <c r="U43" s="4">
        <f>IF($E43=$E$39,IF($D20=$D$14,Ins.PT.S*$K20*S43/100,IF($D20=$D$15,Ins.PT.S*$K20*S43/100,Ins.S*$K20*S43/100)),0)</f>
        <v>0</v>
      </c>
      <c r="V43" s="4">
        <f>IF($E43=$E$40,IF($D20=$D$14,Ins.PT.C*$K20*S43/100,IF($D20=$D$15,Ins.PT.C*$K20*S43/100,Ins.C*$K20*S43/100)),0)</f>
        <v>0</v>
      </c>
      <c r="W43" s="4">
        <f>IF($E43=$E$41,IF($D20=$D$14,Ins.PT.F*$K20*S43/100,IF($D20=$D$15,Ins.PT.F*$K20*S43/100,Ins.F*$K20*S43/100)),0)</f>
        <v>0</v>
      </c>
      <c r="X43" s="51">
        <f>IF(D20=$D$18,ROUNDDOWN(DAYS360(G43,$J$4)/(360*Long.Per),0)*20*K20*G20/100,0)+SUM(T43:W43)</f>
        <v>0</v>
      </c>
      <c r="Y43" s="4"/>
      <c r="Z43" s="4"/>
    </row>
    <row r="44" ht="12.0" customHeight="1">
      <c r="A44" s="4">
        <f>'Year 2'!A41</f>
        <v>0</v>
      </c>
      <c r="B44" s="4">
        <f>'Year 2'!B41</f>
        <v>0</v>
      </c>
      <c r="C44" s="46">
        <f>'Year 2'!C41</f>
        <v>0</v>
      </c>
      <c r="D44" s="4" t="str">
        <f>'Year 2'!D41</f>
        <v>TRS</v>
      </c>
      <c r="E44" s="4" t="str">
        <f>'Year 2'!E41</f>
        <v>Employee</v>
      </c>
      <c r="F44" s="4" t="str">
        <f>'Year 2'!F41</f>
        <v>Yes</v>
      </c>
      <c r="G44" s="5">
        <f>'Year 2'!G41</f>
        <v>39326</v>
      </c>
      <c r="H44" s="4">
        <f>IF(G44&gt;Fringe1End,R44,N44)</f>
        <v>15.45</v>
      </c>
      <c r="I44" s="4"/>
      <c r="J44" s="45">
        <f t="shared" si="7"/>
        <v>0</v>
      </c>
      <c r="K44" s="4">
        <f>IF(D44=$D$39,F1.Hourly,0)</f>
        <v>0</v>
      </c>
      <c r="L44" s="4">
        <f>IF(D44=$D$40,F1.FS.ORP,0)</f>
        <v>0</v>
      </c>
      <c r="M44" s="4">
        <f>IF(D44=$D$41,F1.FS.TRS,0)</f>
        <v>21.7</v>
      </c>
      <c r="N44" s="50">
        <f t="shared" si="8"/>
        <v>21.7</v>
      </c>
      <c r="O44" s="4">
        <f>IF(D44=$D$39,F2.Hourly,0)</f>
        <v>0</v>
      </c>
      <c r="P44" s="4">
        <f>IF(D44=$D$40,F2.FS.ORP,0)</f>
        <v>0</v>
      </c>
      <c r="Q44" s="4">
        <f>IF(D44=$D$41,F2.FS.TRS,0)</f>
        <v>15.45</v>
      </c>
      <c r="R44" s="50">
        <f t="shared" si="9"/>
        <v>15.45</v>
      </c>
      <c r="S44" s="46">
        <f t="shared" si="10"/>
        <v>0</v>
      </c>
      <c r="T44" s="4">
        <f>IF($E44=$E$38,IF($D21=$D$14,Ins.PT.E*$K21*S44/100,IF($D21=$D$15,Ins.PT.E*$K21*S44/100,Ins.E*$K21*S44/100)),0)</f>
        <v>0</v>
      </c>
      <c r="U44" s="4">
        <f>IF($E44=$E$39,IF($D21=$D$14,Ins.PT.S*$K21*S44/100,IF($D21=$D$15,Ins.PT.S*$K21*S44/100,Ins.S*$K21*S44/100)),0)</f>
        <v>0</v>
      </c>
      <c r="V44" s="4">
        <f>IF($E44=$E$40,IF($D21=$D$14,Ins.PT.C*$K21*S44/100,IF($D21=$D$15,Ins.PT.C*$K21*S44/100,Ins.C*$K21*S44/100)),0)</f>
        <v>0</v>
      </c>
      <c r="W44" s="4">
        <f>IF($E44=$E$41,IF($D21=$D$14,Ins.PT.F*$K21*S44/100,IF($D21=$D$15,Ins.PT.F*$K21*S44/100,Ins.F*$K21*S44/100)),0)</f>
        <v>0</v>
      </c>
      <c r="X44" s="51">
        <f>IF(D21=$D$18,ROUNDDOWN(DAYS360(G44,$J$4)/(360*Long.Per),0)*20*K21*G21/100,0)+SUM(T44:W44)</f>
        <v>0</v>
      </c>
      <c r="Y44" s="4"/>
      <c r="Z44" s="4"/>
    </row>
    <row r="45" ht="12.0" customHeight="1">
      <c r="A45" s="4">
        <f>'Year 2'!A42</f>
        <v>0</v>
      </c>
      <c r="B45" s="4">
        <f>'Year 2'!B42</f>
        <v>0</v>
      </c>
      <c r="C45" s="46">
        <f>'Year 2'!C42</f>
        <v>0</v>
      </c>
      <c r="D45" s="4" t="str">
        <f>'Year 2'!D42</f>
        <v>TRS</v>
      </c>
      <c r="E45" s="4" t="str">
        <f>'Year 2'!E42</f>
        <v>Employee</v>
      </c>
      <c r="F45" s="4" t="str">
        <f>'Year 2'!F42</f>
        <v>Yes</v>
      </c>
      <c r="G45" s="5">
        <f>'Year 2'!G42</f>
        <v>39326</v>
      </c>
      <c r="H45" s="4">
        <f>IF(G45&gt;Fringe1End,R45,N45)</f>
        <v>15.45</v>
      </c>
      <c r="I45" s="4"/>
      <c r="J45" s="45">
        <f t="shared" si="7"/>
        <v>0</v>
      </c>
      <c r="K45" s="4">
        <f>IF(D45=$D$39,F1.Hourly,0)</f>
        <v>0</v>
      </c>
      <c r="L45" s="4">
        <f>IF(D45=$D$40,F1.FS.ORP,0)</f>
        <v>0</v>
      </c>
      <c r="M45" s="4">
        <f>IF(D45=$D$41,F1.FS.TRS,0)</f>
        <v>21.7</v>
      </c>
      <c r="N45" s="50">
        <f t="shared" si="8"/>
        <v>21.7</v>
      </c>
      <c r="O45" s="4">
        <f>IF(D45=$D$39,F2.Hourly,0)</f>
        <v>0</v>
      </c>
      <c r="P45" s="4">
        <f>IF(D45=$D$40,F2.FS.ORP,0)</f>
        <v>0</v>
      </c>
      <c r="Q45" s="4">
        <f>IF(D45=$D$41,F2.FS.TRS,0)</f>
        <v>15.45</v>
      </c>
      <c r="R45" s="50">
        <f t="shared" si="9"/>
        <v>15.45</v>
      </c>
      <c r="S45" s="46">
        <f t="shared" si="10"/>
        <v>0</v>
      </c>
      <c r="T45" s="4">
        <f>IF($E45=$E$38,IF($D22=$D$14,Ins.PT.E*$K22*S45/100,IF($D22=$D$15,Ins.PT.E*$K22*S45/100,Ins.E*$K22*S45/100)),0)</f>
        <v>0</v>
      </c>
      <c r="U45" s="4">
        <f>IF($E45=$E$39,IF($D22=$D$14,Ins.PT.S*$K22*S45/100,IF($D22=$D$15,Ins.PT.S*$K22*S45/100,Ins.S*$K22*S45/100)),0)</f>
        <v>0</v>
      </c>
      <c r="V45" s="4">
        <f>IF($E45=$E$40,IF($D22=$D$14,Ins.PT.C*$K22*S45/100,IF($D22=$D$15,Ins.PT.C*$K22*S45/100,Ins.C*$K22*S45/100)),0)</f>
        <v>0</v>
      </c>
      <c r="W45" s="4">
        <f>IF($E45=$E$41,IF($D22=$D$14,Ins.PT.F*$K22*S45/100,IF($D22=$D$15,Ins.PT.F*$K22*S45/100,Ins.F*$K22*S45/100)),0)</f>
        <v>0</v>
      </c>
      <c r="X45" s="51">
        <f>IF(D22=$D$18,ROUNDDOWN(DAYS360(G45,$J$4)/(360*Long.Per),0)*20*K22*G22/100,0)+SUM(T45:W45)</f>
        <v>0</v>
      </c>
      <c r="Y45" s="4"/>
      <c r="Z45" s="4"/>
    </row>
    <row r="46" ht="12.0" customHeight="1">
      <c r="A46" s="4">
        <f>'Year 2'!A43</f>
        <v>0</v>
      </c>
      <c r="B46" s="4">
        <f>'Year 2'!B43</f>
        <v>0</v>
      </c>
      <c r="C46" s="46">
        <f>'Year 2'!C43</f>
        <v>0</v>
      </c>
      <c r="D46" s="4" t="str">
        <f>'Year 2'!D43</f>
        <v>TRS</v>
      </c>
      <c r="E46" s="4" t="str">
        <f>'Year 2'!E43</f>
        <v>Employee</v>
      </c>
      <c r="F46" s="4" t="str">
        <f>'Year 2'!F43</f>
        <v>Yes</v>
      </c>
      <c r="G46" s="5">
        <f>'Year 2'!G43</f>
        <v>39326</v>
      </c>
      <c r="H46" s="4">
        <f>IF(G46&gt;Fringe1End,R46,N46)</f>
        <v>15.45</v>
      </c>
      <c r="I46" s="4"/>
      <c r="J46" s="45">
        <f t="shared" si="7"/>
        <v>0</v>
      </c>
      <c r="K46" s="4">
        <f>IF(D46=$D$39,F1.Hourly,0)</f>
        <v>0</v>
      </c>
      <c r="L46" s="4">
        <f>IF(D46=$D$40,F1.FS.ORP,0)</f>
        <v>0</v>
      </c>
      <c r="M46" s="4">
        <f>IF(D46=$D$41,F1.FS.TRS,0)</f>
        <v>21.7</v>
      </c>
      <c r="N46" s="50">
        <f t="shared" si="8"/>
        <v>21.7</v>
      </c>
      <c r="O46" s="4">
        <f>IF(D46=$D$39,F2.Hourly,0)</f>
        <v>0</v>
      </c>
      <c r="P46" s="4">
        <f>IF(D46=$D$40,F2.FS.ORP,0)</f>
        <v>0</v>
      </c>
      <c r="Q46" s="4">
        <f>IF(D46=$D$41,F2.FS.TRS,0)</f>
        <v>15.45</v>
      </c>
      <c r="R46" s="50">
        <f t="shared" si="9"/>
        <v>15.45</v>
      </c>
      <c r="S46" s="46">
        <f t="shared" si="10"/>
        <v>0</v>
      </c>
      <c r="T46" s="4">
        <f>IF($E46=$E$38,IF($D23=$D$14,Ins.PT.E*$K23*S46/100,IF($D23=$D$15,Ins.PT.E*$K23*S46/100,Ins.E*$K23*S46/100)),0)</f>
        <v>0</v>
      </c>
      <c r="U46" s="4">
        <f>IF($E46=$E$39,IF($D23=$D$14,Ins.PT.S*$K23*S46/100,IF($D23=$D$15,Ins.PT.S*$K23*S46/100,Ins.S*$K23*S46/100)),0)</f>
        <v>0</v>
      </c>
      <c r="V46" s="4">
        <f>IF($E46=$E$40,IF($D23=$D$14,Ins.PT.C*$K23*S46/100,IF($D23=$D$15,Ins.PT.C*$K23*S46/100,Ins.C*$K23*S46/100)),0)</f>
        <v>0</v>
      </c>
      <c r="W46" s="4">
        <f>IF($E46=$E$41,IF($D23=$D$14,Ins.PT.F*$K23*S46/100,IF($D23=$D$15,Ins.PT.F*$K23*S46/100,Ins.F*$K23*S46/100)),0)</f>
        <v>0</v>
      </c>
      <c r="X46" s="51">
        <f>IF(D23=$D$18,ROUNDDOWN(DAYS360(G46,$J$4)/(360*Long.Per),0)*20*K23*G23/100,0)+SUM(T46:W46)</f>
        <v>0</v>
      </c>
      <c r="Y46" s="4"/>
      <c r="Z46" s="4"/>
    </row>
    <row r="47" ht="12.0" customHeight="1">
      <c r="A47" s="4">
        <f>'Year 2'!A44</f>
        <v>0</v>
      </c>
      <c r="B47" s="4">
        <f>'Year 2'!B44</f>
        <v>0</v>
      </c>
      <c r="C47" s="46">
        <f>'Year 2'!C44</f>
        <v>0</v>
      </c>
      <c r="D47" s="4" t="str">
        <f>'Year 2'!D44</f>
        <v>TRS</v>
      </c>
      <c r="E47" s="4" t="str">
        <f>'Year 2'!E44</f>
        <v>Employee</v>
      </c>
      <c r="F47" s="4" t="str">
        <f>'Year 2'!F44</f>
        <v>Yes</v>
      </c>
      <c r="G47" s="5">
        <f>'Year 2'!G44</f>
        <v>39326</v>
      </c>
      <c r="H47" s="4">
        <f>IF(G47&gt;Fringe1End,R47,N47)</f>
        <v>15.45</v>
      </c>
      <c r="I47" s="4"/>
      <c r="J47" s="45">
        <f t="shared" si="7"/>
        <v>0</v>
      </c>
      <c r="K47" s="4">
        <f>IF(D47=$D$39,F1.Hourly,0)</f>
        <v>0</v>
      </c>
      <c r="L47" s="4">
        <f>IF(D47=$D$40,F1.FS.ORP,0)</f>
        <v>0</v>
      </c>
      <c r="M47" s="4">
        <f>IF(D47=$D$41,F1.FS.TRS,0)</f>
        <v>21.7</v>
      </c>
      <c r="N47" s="50">
        <f t="shared" si="8"/>
        <v>21.7</v>
      </c>
      <c r="O47" s="4">
        <f>IF(D47=$D$39,F2.Hourly,0)</f>
        <v>0</v>
      </c>
      <c r="P47" s="4">
        <f>IF(D47=$D$40,F2.FS.ORP,0)</f>
        <v>0</v>
      </c>
      <c r="Q47" s="4">
        <f>IF(D47=$D$41,F2.FS.TRS,0)</f>
        <v>15.45</v>
      </c>
      <c r="R47" s="50">
        <f t="shared" si="9"/>
        <v>15.45</v>
      </c>
      <c r="S47" s="46">
        <f t="shared" si="10"/>
        <v>0</v>
      </c>
      <c r="T47" s="4">
        <f>IF($E47=$E$38,IF($D24=$D$14,Ins.PT.E*$K24*S47/100,IF($D24=$D$15,Ins.PT.E*$K24*S47/100,Ins.E*$K24*S47/100)),0)</f>
        <v>0</v>
      </c>
      <c r="U47" s="4">
        <f>IF($E47=$E$39,IF($D24=$D$14,Ins.PT.S*$K24*S47/100,IF($D24=$D$15,Ins.PT.S*$K24*S47/100,Ins.S*$K24*S47/100)),0)</f>
        <v>0</v>
      </c>
      <c r="V47" s="4">
        <f>IF($E47=$E$40,IF($D24=$D$14,Ins.PT.C*$K24*S47/100,IF($D24=$D$15,Ins.PT.C*$K24*S47/100,Ins.C*$K24*S47/100)),0)</f>
        <v>0</v>
      </c>
      <c r="W47" s="4">
        <f>IF($E47=$E$41,IF($D24=$D$14,Ins.PT.F*$K24*S47/100,IF($D24=$D$15,Ins.PT.F*$K24*S47/100,Ins.F*$K24*S47/100)),0)</f>
        <v>0</v>
      </c>
      <c r="X47" s="51">
        <f>IF(D24=$D$18,ROUNDDOWN(DAYS360(G47,$J$4)/(360*Long.Per),0)*20*K24*G24/100,0)+SUM(T47:W47)</f>
        <v>0</v>
      </c>
      <c r="Y47" s="4"/>
      <c r="Z47" s="4"/>
    </row>
    <row r="48" ht="12.0" hidden="1" customHeight="1">
      <c r="A48" s="4">
        <f>'Year 2'!A45</f>
        <v>0</v>
      </c>
      <c r="B48" s="4">
        <f>'Year 2'!B45</f>
        <v>0</v>
      </c>
      <c r="C48" s="46">
        <f>'Year 2'!C45</f>
        <v>0</v>
      </c>
      <c r="D48" s="4" t="str">
        <f>'Year 2'!D45</f>
        <v>TRS</v>
      </c>
      <c r="E48" s="4" t="str">
        <f>'Year 2'!E45</f>
        <v>Employee</v>
      </c>
      <c r="F48" s="4" t="str">
        <f>'Year 2'!F45</f>
        <v>No</v>
      </c>
      <c r="G48" s="5">
        <f>'Year 2'!G45</f>
        <v>39326</v>
      </c>
      <c r="H48" s="4">
        <f>IF(G48&gt;Fringe1End,R48,N48)</f>
        <v>15.45</v>
      </c>
      <c r="I48" s="4"/>
      <c r="J48" s="45">
        <f t="shared" si="7"/>
        <v>0</v>
      </c>
      <c r="K48" s="4">
        <f>IF(D48=$D$39,F1.Hourly,0)</f>
        <v>0</v>
      </c>
      <c r="L48" s="4">
        <f>IF(D48=$D$40,F1.FS.ORP,0)</f>
        <v>0</v>
      </c>
      <c r="M48" s="4">
        <f>IF(D48=$D$41,F1.FS.TRS,0)</f>
        <v>21.7</v>
      </c>
      <c r="N48" s="50">
        <f t="shared" si="8"/>
        <v>21.7</v>
      </c>
      <c r="O48" s="4">
        <f>IF(D48=$D$39,F2.Hourly,0)</f>
        <v>0</v>
      </c>
      <c r="P48" s="4">
        <f>IF(D48=$D$40,F2.FS.ORP,0)</f>
        <v>0</v>
      </c>
      <c r="Q48" s="4">
        <f>IF(D48=$D$41,F2.FS.TRS,0)</f>
        <v>15.45</v>
      </c>
      <c r="R48" s="50">
        <f t="shared" si="9"/>
        <v>15.45</v>
      </c>
      <c r="S48" s="4">
        <f t="shared" si="10"/>
        <v>100</v>
      </c>
      <c r="T48" s="4">
        <f>IF($E48=$E$38,IF($D25=$D$14,Ins.PT.E*$K25*S48/100,IF($D25=$D$15,Ins.PT.E*$K25*S48/100,Ins.E*$K25*S48/100)),0)</f>
        <v>0</v>
      </c>
      <c r="U48" s="4">
        <f>IF($E48=$E$39,IF($D25=$D$14,Ins.PT.S*$K25*S48/100,IF($D25=$D$15,Ins.PT.S*$K25*S48/100,Ins.S*$K25*S48/100)),0)</f>
        <v>0</v>
      </c>
      <c r="V48" s="4">
        <f>IF($E48=$E$40,IF($D25=$D$14,Ins.PT.C*$K25*S48/100,IF($D25=$D$15,Ins.PT.C*$K25*S48/100,Ins.C*$K25*S48/100)),0)</f>
        <v>0</v>
      </c>
      <c r="W48" s="4">
        <f>IF($E48=$E$41,IF($D25=$D$14,Ins.PT.F*$K25*S48/100,IF($D25=$D$15,Ins.PT.F*$K25*S48/100,Ins.F*$K25*S48/100)),0)</f>
        <v>0</v>
      </c>
      <c r="X48" s="51">
        <f>IF(D25=$D$18,ROUNDDOWN(DAYS360(G48,$J$4)/(360*Long.Per),0)*20*K25*G25/100,0)+SUM(T48:W48)</f>
        <v>0</v>
      </c>
      <c r="Y48" s="4"/>
      <c r="Z48" s="4"/>
    </row>
    <row r="49" ht="12.0" hidden="1" customHeight="1">
      <c r="A49" s="4">
        <f>'Year 2'!A46</f>
        <v>0</v>
      </c>
      <c r="B49" s="4">
        <f>'Year 2'!B46</f>
        <v>0</v>
      </c>
      <c r="C49" s="46">
        <f>'Year 2'!C46</f>
        <v>0</v>
      </c>
      <c r="D49" s="4" t="str">
        <f>'Year 2'!D46</f>
        <v>TRS</v>
      </c>
      <c r="E49" s="4" t="str">
        <f>'Year 2'!E46</f>
        <v>Employee</v>
      </c>
      <c r="F49" s="4" t="str">
        <f>'Year 2'!F46</f>
        <v>No</v>
      </c>
      <c r="G49" s="5">
        <f>'Year 2'!G46</f>
        <v>39326</v>
      </c>
      <c r="H49" s="4">
        <f>IF(G49&gt;Fringe1End,R49,N49)</f>
        <v>15.45</v>
      </c>
      <c r="I49" s="4"/>
      <c r="J49" s="45">
        <f t="shared" si="7"/>
        <v>0</v>
      </c>
      <c r="K49" s="4">
        <f>IF(D49=$D$39,F1.Hourly,0)</f>
        <v>0</v>
      </c>
      <c r="L49" s="4">
        <f>IF(D49=$D$40,F1.FS.ORP,0)</f>
        <v>0</v>
      </c>
      <c r="M49" s="4">
        <f>IF(D49=$D$41,F1.FS.TRS,0)</f>
        <v>21.7</v>
      </c>
      <c r="N49" s="50">
        <f t="shared" si="8"/>
        <v>21.7</v>
      </c>
      <c r="O49" s="4">
        <f>IF(D49=$D$39,F2.Hourly,0)</f>
        <v>0</v>
      </c>
      <c r="P49" s="4">
        <f>IF(D49=$D$40,F2.FS.ORP,0)</f>
        <v>0</v>
      </c>
      <c r="Q49" s="4">
        <f>IF(D49=$D$41,F2.FS.TRS,0)</f>
        <v>15.45</v>
      </c>
      <c r="R49" s="50">
        <f t="shared" si="9"/>
        <v>15.45</v>
      </c>
      <c r="S49" s="4">
        <f t="shared" si="10"/>
        <v>100</v>
      </c>
      <c r="T49" s="4">
        <f>IF($E49=$E$38,IF($D26=$D$14,Ins.PT.E*$K26*S49/100,IF($D26=$D$15,Ins.PT.E*$K26*S49/100,Ins.E*$K26*S49/100)),0)</f>
        <v>0</v>
      </c>
      <c r="U49" s="4">
        <f>IF($E49=$E$39,IF($D26=$D$14,Ins.PT.S*$K26*S49/100,IF($D26=$D$15,Ins.PT.S*$K26*S49/100,Ins.S*$K26*S49/100)),0)</f>
        <v>0</v>
      </c>
      <c r="V49" s="4">
        <f>IF($E49=$E$40,IF($D26=$D$14,Ins.PT.C*$K26*S49/100,IF($D26=$D$15,Ins.PT.C*$K26*S49/100,Ins.C*$K26*S49/100)),0)</f>
        <v>0</v>
      </c>
      <c r="W49" s="4">
        <f>IF($E49=$E$41,IF($D26=$D$14,Ins.PT.F*$K26*S49/100,IF($D26=$D$15,Ins.PT.F*$K26*S49/100,Ins.F*$K26*S49/100)),0)</f>
        <v>0</v>
      </c>
      <c r="X49" s="51">
        <f>IF(D26=$D$18,ROUNDDOWN(DAYS360(G49,$J$4)/(360*Long.Per),0)*20*K26*G26/100,0)+SUM(T49:W49)</f>
        <v>0</v>
      </c>
      <c r="Y49" s="4"/>
      <c r="Z49" s="4"/>
    </row>
    <row r="50" ht="12.0" hidden="1" customHeight="1">
      <c r="A50" s="4">
        <f>'Year 2'!A47</f>
        <v>0</v>
      </c>
      <c r="B50" s="4">
        <f>'Year 2'!B47</f>
        <v>0</v>
      </c>
      <c r="C50" s="46">
        <f>'Year 2'!C47</f>
        <v>0</v>
      </c>
      <c r="D50" s="4" t="str">
        <f>'Year 2'!D47</f>
        <v>TRS</v>
      </c>
      <c r="E50" s="4" t="str">
        <f>'Year 2'!E47</f>
        <v>Employee</v>
      </c>
      <c r="F50" s="4" t="str">
        <f>'Year 2'!F47</f>
        <v>No</v>
      </c>
      <c r="G50" s="5">
        <f>'Year 2'!G47</f>
        <v>39326</v>
      </c>
      <c r="H50" s="4">
        <f>IF(G50&gt;Fringe1End,R50,N50)</f>
        <v>15.45</v>
      </c>
      <c r="I50" s="4"/>
      <c r="J50" s="45">
        <f t="shared" si="7"/>
        <v>0</v>
      </c>
      <c r="K50" s="4">
        <f>IF(D50=$D$39,F1.Hourly,0)</f>
        <v>0</v>
      </c>
      <c r="L50" s="4">
        <f>IF(D50=$D$40,F1.FS.ORP,0)</f>
        <v>0</v>
      </c>
      <c r="M50" s="4">
        <f>IF(D50=$D$41,F1.FS.TRS,0)</f>
        <v>21.7</v>
      </c>
      <c r="N50" s="50">
        <f t="shared" si="8"/>
        <v>21.7</v>
      </c>
      <c r="O50" s="4">
        <f>IF(D50=$D$39,F2.Hourly,0)</f>
        <v>0</v>
      </c>
      <c r="P50" s="4">
        <f>IF(D50=$D$40,F2.FS.ORP,0)</f>
        <v>0</v>
      </c>
      <c r="Q50" s="4">
        <f>IF(D50=$D$41,F2.FS.TRS,0)</f>
        <v>15.45</v>
      </c>
      <c r="R50" s="50">
        <f t="shared" si="9"/>
        <v>15.45</v>
      </c>
      <c r="S50" s="4">
        <f t="shared" si="10"/>
        <v>100</v>
      </c>
      <c r="T50" s="4">
        <f>IF($E50=$E$38,IF($D27=$D$14,Ins.PT.E*$K27*S50/100,IF($D27=$D$15,Ins.PT.E*$K27*S50/100,Ins.E*$K27*S50/100)),0)</f>
        <v>0</v>
      </c>
      <c r="U50" s="4">
        <f>IF($E50=$E$39,IF($D27=$D$14,Ins.PT.S*$K27*S50/100,IF($D27=$D$15,Ins.PT.S*$K27*S50/100,Ins.S*$K27*S50/100)),0)</f>
        <v>0</v>
      </c>
      <c r="V50" s="4">
        <f>IF($E50=$E$40,IF($D27=$D$14,Ins.PT.C*$K27*S50/100,IF($D27=$D$15,Ins.PT.C*$K27*S50/100,Ins.C*$K27*S50/100)),0)</f>
        <v>0</v>
      </c>
      <c r="W50" s="4">
        <f>IF($E50=$E$41,IF($D27=$D$14,Ins.PT.F*$K27*S50/100,IF($D27=$D$15,Ins.PT.F*$K27*S50/100,Ins.F*$K27*S50/100)),0)</f>
        <v>0</v>
      </c>
      <c r="X50" s="51">
        <f>IF(D27=$D$18,ROUNDDOWN(DAYS360(G50,$J$4)/(360*Long.Per),0)*20*K27*G27/100,0)+SUM(T50:W50)</f>
        <v>0</v>
      </c>
      <c r="Y50" s="4"/>
      <c r="Z50" s="4"/>
    </row>
    <row r="51" ht="12.0" hidden="1" customHeight="1">
      <c r="A51" s="4">
        <f>'Year 2'!A48</f>
        <v>0</v>
      </c>
      <c r="B51" s="4">
        <f>'Year 2'!B48</f>
        <v>0</v>
      </c>
      <c r="C51" s="46">
        <f>'Year 2'!C48</f>
        <v>0</v>
      </c>
      <c r="D51" s="4" t="str">
        <f>'Year 2'!D48</f>
        <v>TRS</v>
      </c>
      <c r="E51" s="4" t="str">
        <f>'Year 2'!E48</f>
        <v>Employee</v>
      </c>
      <c r="F51" s="4" t="str">
        <f>'Year 2'!F48</f>
        <v>No</v>
      </c>
      <c r="G51" s="5">
        <f>'Year 2'!G48</f>
        <v>39326</v>
      </c>
      <c r="H51" s="4">
        <f>IF(G51&gt;Fringe1End,R51,N51)</f>
        <v>15.45</v>
      </c>
      <c r="I51" s="4"/>
      <c r="J51" s="45">
        <f t="shared" si="7"/>
        <v>0</v>
      </c>
      <c r="K51" s="4">
        <f>IF(D51=$D$39,F1.Hourly,0)</f>
        <v>0</v>
      </c>
      <c r="L51" s="4">
        <f>IF(D51=$D$40,F1.FS.ORP,0)</f>
        <v>0</v>
      </c>
      <c r="M51" s="4">
        <f>IF(D51=$D$41,F1.FS.TRS,0)</f>
        <v>21.7</v>
      </c>
      <c r="N51" s="50">
        <f t="shared" si="8"/>
        <v>21.7</v>
      </c>
      <c r="O51" s="4">
        <f>IF(D51=$D$39,F2.Hourly,0)</f>
        <v>0</v>
      </c>
      <c r="P51" s="4">
        <f>IF(D51=$D$40,F2.FS.ORP,0)</f>
        <v>0</v>
      </c>
      <c r="Q51" s="4">
        <f>IF(D51=$D$41,F2.FS.TRS,0)</f>
        <v>15.45</v>
      </c>
      <c r="R51" s="50">
        <f t="shared" si="9"/>
        <v>15.45</v>
      </c>
      <c r="S51" s="4">
        <f t="shared" si="10"/>
        <v>100</v>
      </c>
      <c r="T51" s="4">
        <f>IF($E51=$E$38,IF($D28=$D$14,Ins.PT.E*$K28*S51/100,IF($D28=$D$15,Ins.PT.E*$K28*S51/100,Ins.E*$K28*S51/100)),0)</f>
        <v>0</v>
      </c>
      <c r="U51" s="4">
        <f>IF($E51=$E$39,IF($D28=$D$14,Ins.PT.S*$K28*S51/100,IF($D28=$D$15,Ins.PT.S*$K28*S51/100,Ins.S*$K28*S51/100)),0)</f>
        <v>0</v>
      </c>
      <c r="V51" s="4">
        <f>IF($E51=$E$40,IF($D28=$D$14,Ins.PT.C*$K28*S51/100,IF($D28=$D$15,Ins.PT.C*$K28*S51/100,Ins.C*$K28*S51/100)),0)</f>
        <v>0</v>
      </c>
      <c r="W51" s="4">
        <f>IF($E51=$E$41,IF($D28=$D$14,Ins.PT.F*$K28*S51/100,IF($D28=$D$15,Ins.PT.F*$K28*S51/100,Ins.F*$K28*S51/100)),0)</f>
        <v>0</v>
      </c>
      <c r="X51" s="51">
        <f>IF(D28=$D$18,ROUNDDOWN(DAYS360(G51,$J$4)/(360*Long.Per),0)*20*K28*G28/100,0)+SUM(T51:W51)</f>
        <v>0</v>
      </c>
      <c r="Y51" s="4"/>
      <c r="Z51" s="4"/>
    </row>
    <row r="52" ht="12.0" hidden="1" customHeight="1">
      <c r="A52" s="4">
        <f>'Year 2'!A49</f>
        <v>0</v>
      </c>
      <c r="B52" s="4">
        <f>'Year 2'!B49</f>
        <v>0</v>
      </c>
      <c r="C52" s="46">
        <f>'Year 2'!C49</f>
        <v>0</v>
      </c>
      <c r="D52" s="4" t="str">
        <f>'Year 2'!D49</f>
        <v>TRS</v>
      </c>
      <c r="E52" s="4" t="str">
        <f>'Year 2'!E49</f>
        <v>Employee</v>
      </c>
      <c r="F52" s="4" t="str">
        <f>'Year 2'!F49</f>
        <v>No</v>
      </c>
      <c r="G52" s="5">
        <f>'Year 2'!G49</f>
        <v>39326</v>
      </c>
      <c r="H52" s="4">
        <f>IF(G52&gt;Fringe1End,R52,N52)</f>
        <v>15.45</v>
      </c>
      <c r="I52" s="4"/>
      <c r="J52" s="45">
        <f t="shared" si="7"/>
        <v>0</v>
      </c>
      <c r="K52" s="4">
        <f>IF(D52=$D$39,F1.Hourly,0)</f>
        <v>0</v>
      </c>
      <c r="L52" s="4">
        <f>IF(D52=$D$40,F1.FS.ORP,0)</f>
        <v>0</v>
      </c>
      <c r="M52" s="4">
        <f>IF(D52=$D$41,F1.FS.TRS,0)</f>
        <v>21.7</v>
      </c>
      <c r="N52" s="50">
        <f t="shared" si="8"/>
        <v>21.7</v>
      </c>
      <c r="O52" s="4">
        <f>IF(D52=$D$39,F2.Hourly,0)</f>
        <v>0</v>
      </c>
      <c r="P52" s="4">
        <f>IF(D52=$D$40,F2.FS.ORP,0)</f>
        <v>0</v>
      </c>
      <c r="Q52" s="4">
        <f>IF(D52=$D$41,F2.FS.TRS,0)</f>
        <v>15.45</v>
      </c>
      <c r="R52" s="50">
        <f t="shared" si="9"/>
        <v>15.45</v>
      </c>
      <c r="S52" s="4">
        <f t="shared" si="10"/>
        <v>100</v>
      </c>
      <c r="T52" s="4">
        <f>IF($E52=$E$38,IF($D29=$D$14,Ins.PT.E*$K29*S52/100,IF($D29=$D$15,Ins.PT.E*$K29*S52/100,Ins.E*$K29*S52/100)),0)</f>
        <v>0</v>
      </c>
      <c r="U52" s="4">
        <f>IF($E52=$E$39,IF($D29=$D$14,Ins.PT.S*$K29*S52/100,IF($D29=$D$15,Ins.PT.S*$K29*S52/100,Ins.S*$K29*S52/100)),0)</f>
        <v>0</v>
      </c>
      <c r="V52" s="4">
        <f>IF($E52=$E$40,IF($D29=$D$14,Ins.PT.C*$K29*S52/100,IF($D29=$D$15,Ins.PT.C*$K29*S52/100,Ins.C*$K29*S52/100)),0)</f>
        <v>0</v>
      </c>
      <c r="W52" s="4">
        <f>IF($E52=$E$41,IF($D29=$D$14,Ins.PT.F*$K29*S52/100,IF($D29=$D$15,Ins.PT.F*$K29*S52/100,Ins.F*$K29*S52/100)),0)</f>
        <v>0</v>
      </c>
      <c r="X52" s="51">
        <f>IF(D29=$D$18,ROUNDDOWN(DAYS360(G52,$J$4)/(360*Long.Per),0)*20*K29*G29/100,0)+SUM(T52:W52)</f>
        <v>0</v>
      </c>
      <c r="Y52" s="4"/>
      <c r="Z52" s="4"/>
    </row>
    <row r="53" ht="12.0" hidden="1" customHeight="1">
      <c r="A53" s="4">
        <f t="shared" ref="A53:C53" si="11">A30</f>
        <v>0</v>
      </c>
      <c r="B53" s="4">
        <f t="shared" si="11"/>
        <v>0</v>
      </c>
      <c r="C53" s="46">
        <f t="shared" si="11"/>
        <v>0</v>
      </c>
      <c r="D53" s="22" t="str">
        <f t="shared" ref="D53:D55" si="13">IF($D30=$D$16,$D$39,$D$41)</f>
        <v>TRS</v>
      </c>
      <c r="E53" s="22" t="str">
        <f t="shared" ref="E53:E55" si="14">IF($D30=$D$16,$E$37,$E$38)</f>
        <v>Employee</v>
      </c>
      <c r="F53" s="22" t="s">
        <v>111</v>
      </c>
      <c r="G53" s="36">
        <f t="shared" ref="G53:G55" si="15">$J$4</f>
        <v>39326</v>
      </c>
      <c r="H53" s="4">
        <f>IF(G53&gt;Fringe1End,R53,N53)</f>
        <v>15.45</v>
      </c>
      <c r="I53" s="4"/>
      <c r="J53" s="45">
        <f t="shared" si="7"/>
        <v>0</v>
      </c>
      <c r="K53" s="4">
        <f>IF(D53=$D$39,F1.Hourly,0)</f>
        <v>0</v>
      </c>
      <c r="L53" s="4">
        <f>IF(D53=$D$40,F1.FS.ORP,0)</f>
        <v>0</v>
      </c>
      <c r="M53" s="4">
        <f>IF(D53=$D$41,F1.FS.TRS,0)</f>
        <v>21.7</v>
      </c>
      <c r="N53" s="50">
        <f t="shared" si="8"/>
        <v>21.7</v>
      </c>
      <c r="O53" s="4">
        <f>IF(D53=$D$39,F2.Hourly,0)</f>
        <v>0</v>
      </c>
      <c r="P53" s="4">
        <f>IF(D53=$D$40,F2.FS.ORP,0)</f>
        <v>0</v>
      </c>
      <c r="Q53" s="4">
        <f>IF(D53=$D$41,F2.FS.TRS,0)</f>
        <v>15.45</v>
      </c>
      <c r="R53" s="50">
        <f t="shared" si="9"/>
        <v>15.45</v>
      </c>
      <c r="S53" s="4">
        <f t="shared" si="10"/>
        <v>100</v>
      </c>
      <c r="T53" s="4">
        <f>IF($E53=$E$38,IF($D30=$D$14,Ins.PT.E*$K30*S53/100,IF($D30=$D$15,Ins.PT.E*$K30*S53/100,Ins.E*$K30*S53/100)),0)</f>
        <v>0</v>
      </c>
      <c r="U53" s="4">
        <f>IF($E53=$E$39,IF($D30=$D$14,Ins.PT.S*$K30*S53/100,IF($D30=$D$15,Ins.PT.S*$K30*S53/100,Ins.S*$K30*S53/100)),0)</f>
        <v>0</v>
      </c>
      <c r="V53" s="4">
        <f>IF($E53=$E$40,IF($D30=$D$14,Ins.PT.C*$K30*S53/100,IF($D30=$D$15,Ins.PT.C*$K30*S53/100,Ins.C*$K30*S53/100)),0)</f>
        <v>0</v>
      </c>
      <c r="W53" s="4">
        <f>IF($E53=$E$41,IF($D30=$D$14,Ins.PT.F*$K30*S53/100,IF($D30=$D$15,Ins.PT.F*$K30*S53/100,Ins.F*$K30*S53/100)),0)</f>
        <v>0</v>
      </c>
      <c r="X53" s="51">
        <f>IF(D30=$D$18,ROUNDDOWN(DAYS360(G53,$J$4)/(360*Long.Per),0)*20*K30*G30/100,0)+SUM(T53:W53)</f>
        <v>0</v>
      </c>
      <c r="Y53" s="4"/>
      <c r="Z53" s="4"/>
    </row>
    <row r="54" ht="12.0" hidden="1" customHeight="1">
      <c r="A54" s="4">
        <f t="shared" ref="A54:C54" si="12">A31</f>
        <v>0</v>
      </c>
      <c r="B54" s="4">
        <f t="shared" si="12"/>
        <v>0</v>
      </c>
      <c r="C54" s="46">
        <f t="shared" si="12"/>
        <v>0</v>
      </c>
      <c r="D54" s="22" t="str">
        <f t="shared" si="13"/>
        <v>TRS</v>
      </c>
      <c r="E54" s="22" t="str">
        <f t="shared" si="14"/>
        <v>Employee</v>
      </c>
      <c r="F54" s="22" t="s">
        <v>111</v>
      </c>
      <c r="G54" s="36">
        <f t="shared" si="15"/>
        <v>39326</v>
      </c>
      <c r="H54" s="4">
        <f>IF(G54&gt;Fringe1End,R54,N54)</f>
        <v>15.45</v>
      </c>
      <c r="I54" s="4"/>
      <c r="J54" s="45">
        <f t="shared" si="7"/>
        <v>0</v>
      </c>
      <c r="K54" s="4">
        <f>IF(D54=$D$39,F1.Hourly,0)</f>
        <v>0</v>
      </c>
      <c r="L54" s="4">
        <f>IF(D54=$D$40,F1.FS.ORP,0)</f>
        <v>0</v>
      </c>
      <c r="M54" s="4">
        <f>IF(D54=$D$41,F1.FS.TRS,0)</f>
        <v>21.7</v>
      </c>
      <c r="N54" s="50">
        <f t="shared" si="8"/>
        <v>21.7</v>
      </c>
      <c r="O54" s="4">
        <f>IF(D54=$D$39,F2.Hourly,0)</f>
        <v>0</v>
      </c>
      <c r="P54" s="4">
        <f>IF(D54=$D$40,F2.FS.ORP,0)</f>
        <v>0</v>
      </c>
      <c r="Q54" s="4">
        <f>IF(D54=$D$41,F2.FS.TRS,0)</f>
        <v>15.45</v>
      </c>
      <c r="R54" s="50">
        <f t="shared" si="9"/>
        <v>15.45</v>
      </c>
      <c r="S54" s="4">
        <f t="shared" si="10"/>
        <v>100</v>
      </c>
      <c r="T54" s="4">
        <f>IF($E54=$E$38,IF($D31=$D$14,Ins.PT.E*$K31*S54/100,IF($D31=$D$15,Ins.PT.E*$K31*S54/100,Ins.E*$K31*S54/100)),0)</f>
        <v>0</v>
      </c>
      <c r="U54" s="4">
        <f>IF($E54=$E$39,IF($D31=$D$14,Ins.PT.S*$K31*S54/100,IF($D31=$D$15,Ins.PT.S*$K31*S54/100,Ins.S*$K31*S54/100)),0)</f>
        <v>0</v>
      </c>
      <c r="V54" s="4">
        <f>IF($E54=$E$40,IF($D31=$D$14,Ins.PT.C*$K31*S54/100,IF($D31=$D$15,Ins.PT.C*$K31*S54/100,Ins.C*$K31*S54/100)),0)</f>
        <v>0</v>
      </c>
      <c r="W54" s="4">
        <f>IF($E54=$E$41,IF($D31=$D$14,Ins.PT.F*$K31*S54/100,IF($D31=$D$15,Ins.PT.F*$K31*S54/100,Ins.F*$K31*S54/100)),0)</f>
        <v>0</v>
      </c>
      <c r="X54" s="51">
        <f>IF(D31=$D$18,ROUNDDOWN(DAYS360(G54,$J$4)/(360*Long.Per),0)*20*K31*G31/100,0)+SUM(T54:W54)</f>
        <v>0</v>
      </c>
      <c r="Y54" s="4"/>
      <c r="Z54" s="4"/>
    </row>
    <row r="55" ht="12.0" hidden="1" customHeight="1">
      <c r="A55" s="4">
        <f t="shared" ref="A55:C55" si="16">A32</f>
        <v>0</v>
      </c>
      <c r="B55" s="4">
        <f t="shared" si="16"/>
        <v>0</v>
      </c>
      <c r="C55" s="46">
        <f t="shared" si="16"/>
        <v>0</v>
      </c>
      <c r="D55" s="22" t="str">
        <f t="shared" si="13"/>
        <v>TRS</v>
      </c>
      <c r="E55" s="22" t="str">
        <f t="shared" si="14"/>
        <v>Employee</v>
      </c>
      <c r="F55" s="22" t="s">
        <v>111</v>
      </c>
      <c r="G55" s="36">
        <f t="shared" si="15"/>
        <v>39326</v>
      </c>
      <c r="H55" s="4">
        <f>IF(G55&gt;Fringe1End,R55,N55)</f>
        <v>15.45</v>
      </c>
      <c r="I55" s="4"/>
      <c r="J55" s="45">
        <f t="shared" si="7"/>
        <v>0</v>
      </c>
      <c r="K55" s="4">
        <f>IF(D55=$D$39,F1.Hourly,0)</f>
        <v>0</v>
      </c>
      <c r="L55" s="4">
        <f>IF(D55=$D$40,F1.FS.ORP,0)</f>
        <v>0</v>
      </c>
      <c r="M55" s="4">
        <f>IF(D55=$D$41,F1.FS.TRS,0)</f>
        <v>21.7</v>
      </c>
      <c r="N55" s="50">
        <f t="shared" si="8"/>
        <v>21.7</v>
      </c>
      <c r="O55" s="4">
        <f>IF(D55=$D$39,F2.Hourly,0)</f>
        <v>0</v>
      </c>
      <c r="P55" s="4">
        <f>IF(D55=$D$40,F2.FS.ORP,0)</f>
        <v>0</v>
      </c>
      <c r="Q55" s="4">
        <f>IF(D55=$D$41,F2.FS.TRS,0)</f>
        <v>15.45</v>
      </c>
      <c r="R55" s="50">
        <f t="shared" si="9"/>
        <v>15.45</v>
      </c>
      <c r="S55" s="4">
        <f t="shared" si="10"/>
        <v>100</v>
      </c>
      <c r="T55" s="4">
        <f>IF($E55=$E$38,IF($D32=$D$14,Ins.PT.E*$K32*S55/100,IF($D32=$D$15,Ins.PT.E*$K32*S55/100,Ins.E*$K32*S55/100)),0)</f>
        <v>0</v>
      </c>
      <c r="U55" s="4">
        <f>IF($E55=$E$39,IF($D32=$D$14,Ins.PT.S*$K32*S55/100,IF($D32=$D$15,Ins.PT.S*$K32*S55/100,Ins.S*$K32*S55/100)),0)</f>
        <v>0</v>
      </c>
      <c r="V55" s="4">
        <f>IF($E55=$E$40,IF($D32=$D$14,Ins.PT.C*$K32*S55/100,IF($D32=$D$15,Ins.PT.C*$K32*S55/100,Ins.C*$K32*S55/100)),0)</f>
        <v>0</v>
      </c>
      <c r="W55" s="4">
        <f>IF($E55=$E$41,IF($D32=$D$14,Ins.PT.F*$K32*S55/100,IF($D32=$D$15,Ins.PT.F*$K32*S55/100,Ins.F*$K32*S55/100)),0)</f>
        <v>0</v>
      </c>
      <c r="X55" s="51">
        <f>IF(D32=$D$18,ROUNDDOWN(DAYS360(G55,$J$4)/(360*Long.Per),0)*20*K32*G32/100,0)+SUM(T55:W55)</f>
        <v>0</v>
      </c>
      <c r="Y55" s="4"/>
      <c r="Z55" s="4"/>
    </row>
    <row r="56" ht="12.0" customHeight="1">
      <c r="A56" s="4"/>
      <c r="B56" s="4"/>
      <c r="C56" s="4"/>
      <c r="D56" s="4"/>
      <c r="E56" s="4"/>
      <c r="F56" s="54" t="s">
        <v>116</v>
      </c>
      <c r="I56" s="55"/>
      <c r="J56" s="48">
        <f>SUM(J42:J55)</f>
        <v>0</v>
      </c>
      <c r="K56" s="4" t="s">
        <v>86</v>
      </c>
      <c r="L56" s="4" t="s">
        <v>106</v>
      </c>
      <c r="M56" s="4" t="s">
        <v>109</v>
      </c>
      <c r="N56" s="1" t="s">
        <v>112</v>
      </c>
      <c r="O56" s="4" t="s">
        <v>86</v>
      </c>
      <c r="P56" s="4" t="s">
        <v>106</v>
      </c>
      <c r="Q56" s="4" t="s">
        <v>109</v>
      </c>
      <c r="R56" s="1" t="s">
        <v>113</v>
      </c>
      <c r="S56" s="4" t="s">
        <v>114</v>
      </c>
      <c r="T56" s="4" t="s">
        <v>104</v>
      </c>
      <c r="U56" s="4" t="s">
        <v>105</v>
      </c>
      <c r="V56" s="4" t="s">
        <v>107</v>
      </c>
      <c r="W56" s="4" t="s">
        <v>110</v>
      </c>
      <c r="X56" s="1" t="s">
        <v>115</v>
      </c>
      <c r="Y56" s="4"/>
      <c r="Z56" s="4"/>
    </row>
    <row r="57" ht="12.0" customHeight="1">
      <c r="A57" s="4"/>
      <c r="B57" s="4"/>
      <c r="C57" s="4"/>
      <c r="D57" s="4"/>
      <c r="E57" s="4"/>
      <c r="F57" s="54" t="s">
        <v>117</v>
      </c>
      <c r="I57" s="55"/>
      <c r="J57" s="48">
        <f>J33+J56</f>
        <v>0</v>
      </c>
      <c r="K57" s="4"/>
      <c r="L57" s="4"/>
      <c r="M57" s="4"/>
      <c r="N57" s="1"/>
      <c r="O57" s="4"/>
      <c r="P57" s="4"/>
      <c r="Q57" s="4"/>
      <c r="R57" s="1"/>
      <c r="S57" s="4"/>
      <c r="T57" s="4"/>
      <c r="U57" s="4"/>
      <c r="V57" s="4"/>
      <c r="W57" s="4"/>
      <c r="X57" s="1"/>
      <c r="Y57" s="4"/>
      <c r="Z57" s="4"/>
    </row>
    <row r="58" ht="18.0" customHeight="1">
      <c r="A58" s="38" t="s">
        <v>10</v>
      </c>
      <c r="B58" s="4"/>
      <c r="C58" s="4"/>
      <c r="D58" s="4"/>
      <c r="E58" s="4"/>
      <c r="F58" s="4"/>
      <c r="G58" s="4"/>
      <c r="H58" s="40" t="s">
        <v>206</v>
      </c>
      <c r="I58" s="40" t="s">
        <v>207</v>
      </c>
      <c r="J58" s="4"/>
      <c r="K58" s="4"/>
      <c r="L58" s="4"/>
      <c r="M58" s="4" t="s">
        <v>10</v>
      </c>
      <c r="N58" s="4"/>
      <c r="O58" s="4"/>
      <c r="P58" s="4"/>
      <c r="Q58" s="4"/>
      <c r="R58" s="4" t="s">
        <v>66</v>
      </c>
      <c r="S58" s="4"/>
      <c r="T58" s="4"/>
      <c r="U58" s="4"/>
      <c r="V58" s="4"/>
      <c r="W58" s="4"/>
      <c r="X58" s="4"/>
      <c r="Y58" s="4"/>
      <c r="Z58" s="4"/>
    </row>
    <row r="59" ht="12.0" customHeight="1">
      <c r="A59" s="41" t="s">
        <v>67</v>
      </c>
      <c r="B59" s="41" t="s">
        <v>68</v>
      </c>
      <c r="C59" s="41" t="s">
        <v>69</v>
      </c>
      <c r="D59" s="40" t="s">
        <v>120</v>
      </c>
      <c r="E59" s="41" t="s">
        <v>71</v>
      </c>
      <c r="F59" s="40" t="s">
        <v>72</v>
      </c>
      <c r="G59" s="40" t="s">
        <v>73</v>
      </c>
      <c r="J59" s="40" t="s">
        <v>74</v>
      </c>
      <c r="K59" s="23" t="s">
        <v>75</v>
      </c>
      <c r="M59" s="4" t="s">
        <v>55</v>
      </c>
      <c r="N59" s="4" t="s">
        <v>191</v>
      </c>
      <c r="O59" s="4" t="s">
        <v>203</v>
      </c>
      <c r="P59" s="4"/>
      <c r="Q59" s="4"/>
      <c r="R59" s="4" t="s">
        <v>55</v>
      </c>
      <c r="S59" s="4" t="s">
        <v>191</v>
      </c>
      <c r="T59" s="4" t="s">
        <v>203</v>
      </c>
      <c r="U59" s="4"/>
      <c r="V59" s="4"/>
      <c r="W59" s="4"/>
      <c r="X59" s="4"/>
      <c r="Y59" s="4"/>
      <c r="Z59" s="4"/>
    </row>
    <row r="60" ht="12.0" hidden="1" customHeight="1">
      <c r="A60" s="4"/>
      <c r="B60" s="4"/>
      <c r="C60" s="4"/>
      <c r="D60" s="4"/>
      <c r="E60" s="4"/>
      <c r="F60" s="4"/>
      <c r="G60" s="4"/>
      <c r="H60" s="4"/>
      <c r="I60" s="4"/>
      <c r="J60" s="4"/>
      <c r="K60" s="4"/>
      <c r="L60" s="4"/>
      <c r="M60" s="4"/>
      <c r="N60" s="4"/>
      <c r="O60" s="4"/>
      <c r="P60" s="4"/>
      <c r="Q60" s="4"/>
      <c r="R60" s="4"/>
      <c r="S60" s="4"/>
      <c r="T60" s="4"/>
      <c r="U60" s="4"/>
      <c r="V60" s="4"/>
      <c r="W60" s="4"/>
      <c r="X60" s="4"/>
      <c r="Y60" s="4"/>
      <c r="Z60" s="4"/>
    </row>
    <row r="61" ht="12.0" hidden="1" customHeight="1">
      <c r="A61" s="4"/>
      <c r="B61" s="4"/>
      <c r="C61" s="4"/>
      <c r="D61" s="4"/>
      <c r="E61" s="4"/>
      <c r="F61" s="4"/>
      <c r="G61" s="4"/>
      <c r="H61" s="4"/>
      <c r="I61" s="4"/>
      <c r="J61" s="4"/>
      <c r="K61" s="4"/>
      <c r="L61" s="4"/>
      <c r="M61" s="4"/>
      <c r="N61" s="4"/>
      <c r="O61" s="4"/>
      <c r="P61" s="4"/>
      <c r="Q61" s="4"/>
      <c r="R61" s="4"/>
      <c r="S61" s="4"/>
      <c r="T61" s="4"/>
      <c r="U61" s="4"/>
      <c r="V61" s="4"/>
      <c r="W61" s="4"/>
      <c r="X61" s="4"/>
      <c r="Y61" s="4"/>
      <c r="Z61" s="4"/>
    </row>
    <row r="62" ht="12.0" hidden="1" customHeight="1">
      <c r="A62" s="4"/>
      <c r="B62" s="4"/>
      <c r="C62" s="4"/>
      <c r="D62" s="4" t="b">
        <f>FALSE()</f>
        <v>0</v>
      </c>
      <c r="E62" s="4"/>
      <c r="F62" s="4"/>
      <c r="G62" s="4"/>
      <c r="H62" s="4"/>
      <c r="I62" s="4"/>
      <c r="J62" s="4"/>
      <c r="K62" s="4"/>
      <c r="L62" s="4"/>
      <c r="M62" s="4"/>
      <c r="N62" s="4"/>
      <c r="O62" s="4"/>
      <c r="P62" s="4"/>
      <c r="Q62" s="4"/>
      <c r="R62" s="4"/>
      <c r="S62" s="4"/>
      <c r="T62" s="4"/>
      <c r="U62" s="4"/>
      <c r="V62" s="4"/>
      <c r="W62" s="4"/>
      <c r="X62" s="4"/>
      <c r="Y62" s="4"/>
      <c r="Z62" s="4"/>
    </row>
    <row r="63" ht="12.0" hidden="1" customHeight="1">
      <c r="A63" s="4"/>
      <c r="B63" s="4"/>
      <c r="C63" s="4"/>
      <c r="D63" s="4" t="b">
        <f>TRUE()</f>
        <v>1</v>
      </c>
      <c r="E63" s="4"/>
      <c r="F63" s="4"/>
      <c r="G63" s="4"/>
      <c r="H63" s="4"/>
      <c r="I63" s="4"/>
      <c r="J63" s="4"/>
      <c r="K63" s="4"/>
      <c r="L63" s="4"/>
      <c r="M63" s="4"/>
      <c r="N63" s="4"/>
      <c r="O63" s="4"/>
      <c r="P63" s="4"/>
      <c r="Q63" s="4"/>
      <c r="R63" s="4"/>
      <c r="S63" s="4"/>
      <c r="T63" s="4"/>
      <c r="U63" s="4"/>
      <c r="V63" s="4"/>
      <c r="W63" s="4"/>
      <c r="X63" s="4"/>
      <c r="Y63" s="4"/>
      <c r="Z63" s="4"/>
    </row>
    <row r="64" ht="12.0" hidden="1" customHeight="1">
      <c r="A64" s="4"/>
      <c r="B64" s="4"/>
      <c r="C64" s="4"/>
      <c r="D64" s="4"/>
      <c r="E64" s="4" t="s">
        <v>89</v>
      </c>
      <c r="F64" s="4"/>
      <c r="G64" s="4"/>
      <c r="H64" s="4"/>
      <c r="I64" s="4"/>
      <c r="J64" s="4"/>
      <c r="K64" s="4"/>
      <c r="L64" s="4"/>
      <c r="M64" s="4"/>
      <c r="N64" s="4"/>
      <c r="O64" s="4"/>
      <c r="P64" s="4"/>
      <c r="Q64" s="4"/>
      <c r="R64" s="4"/>
      <c r="S64" s="4"/>
      <c r="T64" s="4"/>
      <c r="U64" s="4"/>
      <c r="V64" s="4"/>
      <c r="W64" s="4"/>
      <c r="X64" s="4"/>
      <c r="Y64" s="4"/>
      <c r="Z64" s="4"/>
    </row>
    <row r="65" ht="12.0" hidden="1" customHeight="1">
      <c r="A65" s="4"/>
      <c r="B65" s="4"/>
      <c r="C65" s="4"/>
      <c r="D65" s="4" t="s">
        <v>121</v>
      </c>
      <c r="E65" s="4" t="s">
        <v>91</v>
      </c>
      <c r="F65" s="4"/>
      <c r="G65" s="4"/>
      <c r="H65" s="4"/>
      <c r="I65" s="4"/>
      <c r="J65" s="4"/>
      <c r="K65" s="4"/>
      <c r="L65" s="4"/>
      <c r="M65" s="4"/>
      <c r="N65" s="4"/>
      <c r="O65" s="4"/>
      <c r="P65" s="4"/>
      <c r="Q65" s="4"/>
      <c r="R65" s="4"/>
      <c r="S65" s="4"/>
      <c r="T65" s="4"/>
      <c r="U65" s="4"/>
      <c r="V65" s="4"/>
      <c r="W65" s="4"/>
      <c r="X65" s="4"/>
      <c r="Y65" s="4"/>
      <c r="Z65" s="4"/>
    </row>
    <row r="66" ht="12.0" hidden="1" customHeight="1">
      <c r="A66" s="4"/>
      <c r="B66" s="4"/>
      <c r="C66" s="4"/>
      <c r="D66" s="4" t="s">
        <v>122</v>
      </c>
      <c r="E66" s="4" t="s">
        <v>79</v>
      </c>
      <c r="F66" s="4"/>
      <c r="G66" s="4"/>
      <c r="H66" s="4"/>
      <c r="I66" s="4"/>
      <c r="J66" s="4"/>
      <c r="K66" s="4"/>
      <c r="L66" s="4"/>
      <c r="M66" s="4"/>
      <c r="N66" s="4"/>
      <c r="O66" s="4"/>
      <c r="P66" s="4"/>
      <c r="Q66" s="4"/>
      <c r="R66" s="4"/>
      <c r="S66" s="4"/>
      <c r="T66" s="4"/>
      <c r="U66" s="4"/>
      <c r="V66" s="4"/>
      <c r="W66" s="4"/>
      <c r="X66" s="4"/>
      <c r="Y66" s="4"/>
      <c r="Z66" s="4"/>
    </row>
    <row r="67" ht="12.0" customHeight="1">
      <c r="A67" s="4">
        <f>'Year 2'!A61</f>
        <v>0</v>
      </c>
      <c r="B67" s="4">
        <f>'Year 2'!B61</f>
        <v>0</v>
      </c>
      <c r="C67" s="46">
        <f>'Year 2'!C61</f>
        <v>0</v>
      </c>
      <c r="D67" s="4" t="str">
        <f>'Year 2'!D61</f>
        <v>Graduate</v>
      </c>
      <c r="E67" s="4">
        <f>'Year 2'!E61</f>
        <v>0</v>
      </c>
      <c r="F67" s="45">
        <f>'Year 2'!F61*(100+Living)/100</f>
        <v>1650.293604</v>
      </c>
      <c r="G67" s="42">
        <v>0.0</v>
      </c>
      <c r="H67" s="42">
        <v>0.0</v>
      </c>
      <c r="I67" s="42">
        <v>0.0</v>
      </c>
      <c r="J67" s="45">
        <f t="shared" ref="J67:J72" si="17">F67*((G67*H67)/100+(G67*I67)/100)</f>
        <v>0</v>
      </c>
      <c r="K67" s="46">
        <f t="shared" ref="K67:K72" si="18">ROUNDUP(H67+I67,0)</f>
        <v>0</v>
      </c>
      <c r="L67" s="4"/>
      <c r="M67" s="7">
        <f>'Year 2'!M61</f>
        <v>14000.04</v>
      </c>
      <c r="N67" s="7">
        <f>'Year 2'!N61</f>
        <v>0</v>
      </c>
      <c r="O67" s="7">
        <f t="shared" ref="O67:O72" si="19">J67</f>
        <v>0</v>
      </c>
      <c r="P67" s="7"/>
      <c r="Q67" s="7"/>
      <c r="R67" s="7">
        <f>'Year 2'!R61</f>
        <v>1211.00346</v>
      </c>
      <c r="S67" s="7">
        <f>'Year 2'!S61</f>
        <v>0</v>
      </c>
      <c r="T67" s="7">
        <f>J82</f>
        <v>0</v>
      </c>
      <c r="U67" s="4"/>
      <c r="V67" s="4"/>
      <c r="W67" s="4"/>
      <c r="X67" s="4"/>
      <c r="Y67" s="4"/>
      <c r="Z67" s="4"/>
    </row>
    <row r="68" ht="12.0" customHeight="1">
      <c r="A68" s="4">
        <f>'Year 2'!A62</f>
        <v>0</v>
      </c>
      <c r="B68" s="4">
        <f>'Year 2'!B62</f>
        <v>0</v>
      </c>
      <c r="C68" s="46">
        <f>'Year 2'!C62</f>
        <v>0</v>
      </c>
      <c r="D68" s="4" t="str">
        <f>'Year 2'!D62</f>
        <v>Graduate</v>
      </c>
      <c r="E68" s="4">
        <f>'Year 2'!E62</f>
        <v>0</v>
      </c>
      <c r="F68" s="45">
        <f>'Year 2'!F62*(100+Living)/100</f>
        <v>1897.833401</v>
      </c>
      <c r="G68" s="42">
        <v>0.0</v>
      </c>
      <c r="H68" s="42">
        <v>0.0</v>
      </c>
      <c r="I68" s="42">
        <v>0.0</v>
      </c>
      <c r="J68" s="45">
        <f t="shared" si="17"/>
        <v>0</v>
      </c>
      <c r="K68" s="46">
        <f t="shared" si="18"/>
        <v>0</v>
      </c>
      <c r="L68" s="4"/>
      <c r="M68" s="7">
        <f>'Year 2'!M62</f>
        <v>0</v>
      </c>
      <c r="N68" s="7">
        <f>'Year 2'!N62</f>
        <v>0</v>
      </c>
      <c r="O68" s="7">
        <f t="shared" si="19"/>
        <v>0</v>
      </c>
      <c r="P68" s="7"/>
      <c r="Q68" s="7"/>
      <c r="R68" s="7">
        <f>'Year 2'!R62</f>
        <v>1211.00346</v>
      </c>
      <c r="S68" s="7">
        <f>'Year 2'!S62</f>
        <v>0</v>
      </c>
      <c r="T68" s="7">
        <f>J82</f>
        <v>0</v>
      </c>
      <c r="U68" s="4"/>
      <c r="V68" s="4"/>
      <c r="W68" s="4"/>
      <c r="X68" s="4"/>
      <c r="Y68" s="4"/>
      <c r="Z68" s="4"/>
    </row>
    <row r="69" ht="12.0" hidden="1" customHeight="1">
      <c r="A69" s="4">
        <f>'Year 2'!A63</f>
        <v>0</v>
      </c>
      <c r="B69" s="4">
        <f>'Year 2'!B63</f>
        <v>0</v>
      </c>
      <c r="C69" s="46">
        <f>'Year 2'!C63</f>
        <v>0</v>
      </c>
      <c r="D69" s="4" t="str">
        <f>'Year 2'!D63</f>
        <v>Graduate</v>
      </c>
      <c r="E69" s="4">
        <f>'Year 2'!E63</f>
        <v>0</v>
      </c>
      <c r="F69" s="45">
        <f>'Year 2'!F63*(100+Living)/100</f>
        <v>0</v>
      </c>
      <c r="G69" s="42">
        <v>0.0</v>
      </c>
      <c r="H69" s="42">
        <v>0.0</v>
      </c>
      <c r="I69" s="42"/>
      <c r="J69" s="45">
        <f t="shared" si="17"/>
        <v>0</v>
      </c>
      <c r="K69" s="46">
        <f t="shared" si="18"/>
        <v>0</v>
      </c>
      <c r="L69" s="4"/>
      <c r="M69" s="7">
        <f>'Year 2'!M63</f>
        <v>0</v>
      </c>
      <c r="N69" s="7">
        <f>'Year 2'!N63</f>
        <v>0</v>
      </c>
      <c r="O69" s="7">
        <f t="shared" si="19"/>
        <v>0</v>
      </c>
      <c r="P69" s="7"/>
      <c r="Q69" s="7"/>
      <c r="R69" s="7">
        <f>'Year 2'!R63</f>
        <v>0</v>
      </c>
      <c r="S69" s="7">
        <f>'Year 2'!S63</f>
        <v>0</v>
      </c>
      <c r="T69" s="7">
        <f>J84</f>
        <v>0</v>
      </c>
      <c r="U69" s="4"/>
      <c r="V69" s="4"/>
      <c r="W69" s="4"/>
      <c r="X69" s="4"/>
      <c r="Y69" s="4"/>
      <c r="Z69" s="4"/>
    </row>
    <row r="70" ht="12.0" hidden="1" customHeight="1">
      <c r="A70" s="4">
        <f>'Year 2'!A64</f>
        <v>0</v>
      </c>
      <c r="B70" s="4">
        <f>'Year 2'!B64</f>
        <v>0</v>
      </c>
      <c r="C70" s="46">
        <f>'Year 2'!C64</f>
        <v>0</v>
      </c>
      <c r="D70" s="4" t="str">
        <f>'Year 2'!D64</f>
        <v>Graduate</v>
      </c>
      <c r="E70" s="4">
        <f>'Year 2'!E64</f>
        <v>0</v>
      </c>
      <c r="F70" s="45">
        <f>'Year 2'!F64*(100+Living)/100</f>
        <v>0</v>
      </c>
      <c r="G70" s="42">
        <v>0.0</v>
      </c>
      <c r="H70" s="42">
        <v>0.0</v>
      </c>
      <c r="I70" s="42"/>
      <c r="J70" s="45">
        <f t="shared" si="17"/>
        <v>0</v>
      </c>
      <c r="K70" s="46">
        <f t="shared" si="18"/>
        <v>0</v>
      </c>
      <c r="L70" s="4"/>
      <c r="M70" s="7">
        <f>'Year 2'!M64</f>
        <v>0</v>
      </c>
      <c r="N70" s="7">
        <f>'Year 2'!N64</f>
        <v>0</v>
      </c>
      <c r="O70" s="7">
        <f t="shared" si="19"/>
        <v>0</v>
      </c>
      <c r="P70" s="7"/>
      <c r="Q70" s="7"/>
      <c r="R70" s="7">
        <f>'Year 2'!R64</f>
        <v>0</v>
      </c>
      <c r="S70" s="7">
        <f>'Year 2'!S64</f>
        <v>0</v>
      </c>
      <c r="T70" s="7">
        <f>J84</f>
        <v>0</v>
      </c>
      <c r="U70" s="4"/>
      <c r="V70" s="4"/>
      <c r="W70" s="4"/>
      <c r="X70" s="4"/>
      <c r="Y70" s="4"/>
      <c r="Z70" s="4"/>
    </row>
    <row r="71" ht="12.0" hidden="1" customHeight="1">
      <c r="A71" s="4">
        <f>'Year 2'!A65</f>
        <v>0</v>
      </c>
      <c r="B71" s="4">
        <f>'Year 2'!B65</f>
        <v>0</v>
      </c>
      <c r="C71" s="46">
        <f>'Year 2'!C65</f>
        <v>0</v>
      </c>
      <c r="D71" s="4" t="str">
        <f>'Year 2'!D65</f>
        <v>Graduate</v>
      </c>
      <c r="E71" s="4">
        <f>'Year 2'!E65</f>
        <v>0</v>
      </c>
      <c r="F71" s="45">
        <f>'Year 2'!F65*(100+Living)/100</f>
        <v>0</v>
      </c>
      <c r="G71" s="42">
        <v>0.0</v>
      </c>
      <c r="H71" s="42">
        <v>0.0</v>
      </c>
      <c r="I71" s="42"/>
      <c r="J71" s="45">
        <f t="shared" si="17"/>
        <v>0</v>
      </c>
      <c r="K71" s="46">
        <f t="shared" si="18"/>
        <v>0</v>
      </c>
      <c r="L71" s="4"/>
      <c r="M71" s="7">
        <f>'Year 2'!M65</f>
        <v>0</v>
      </c>
      <c r="N71" s="7">
        <f>'Year 2'!N65</f>
        <v>0</v>
      </c>
      <c r="O71" s="7">
        <f t="shared" si="19"/>
        <v>0</v>
      </c>
      <c r="P71" s="7"/>
      <c r="Q71" s="7"/>
      <c r="R71" s="7">
        <f>'Year 2'!R65</f>
        <v>0</v>
      </c>
      <c r="S71" s="7">
        <f>'Year 2'!S65</f>
        <v>0</v>
      </c>
      <c r="T71" s="7">
        <f t="shared" ref="T71:T72" si="20">J86</f>
        <v>0</v>
      </c>
      <c r="U71" s="4"/>
      <c r="V71" s="4"/>
      <c r="W71" s="4"/>
      <c r="X71" s="4"/>
      <c r="Y71" s="4"/>
      <c r="Z71" s="4"/>
    </row>
    <row r="72" ht="12.0" hidden="1" customHeight="1">
      <c r="A72" s="22">
        <v>0.0</v>
      </c>
      <c r="B72" s="22">
        <v>0.0</v>
      </c>
      <c r="C72" s="42">
        <v>0.0</v>
      </c>
      <c r="D72" s="43" t="s">
        <v>121</v>
      </c>
      <c r="E72" s="43">
        <v>0.0</v>
      </c>
      <c r="F72" s="44">
        <v>0.0</v>
      </c>
      <c r="G72" s="42">
        <v>0.0</v>
      </c>
      <c r="H72" s="42">
        <v>0.0</v>
      </c>
      <c r="I72" s="42"/>
      <c r="J72" s="45">
        <f t="shared" si="17"/>
        <v>0</v>
      </c>
      <c r="K72" s="46">
        <f t="shared" si="18"/>
        <v>0</v>
      </c>
      <c r="L72" s="4"/>
      <c r="M72" s="7">
        <v>0.0</v>
      </c>
      <c r="N72" s="7">
        <v>0.0</v>
      </c>
      <c r="O72" s="7">
        <f t="shared" si="19"/>
        <v>0</v>
      </c>
      <c r="P72" s="7"/>
      <c r="Q72" s="7"/>
      <c r="R72" s="7">
        <v>0.0</v>
      </c>
      <c r="S72" s="7">
        <v>0.0</v>
      </c>
      <c r="T72" s="7">
        <f t="shared" si="20"/>
        <v>0</v>
      </c>
      <c r="U72" s="4"/>
      <c r="V72" s="4"/>
      <c r="W72" s="4"/>
      <c r="X72" s="4"/>
      <c r="Y72" s="4"/>
      <c r="Z72" s="4"/>
    </row>
    <row r="73" ht="12.0" customHeight="1">
      <c r="A73" s="4"/>
      <c r="B73" s="4"/>
      <c r="C73" s="4"/>
      <c r="D73" s="4"/>
      <c r="E73" s="4"/>
      <c r="F73" s="45"/>
      <c r="G73" s="56" t="s">
        <v>125</v>
      </c>
      <c r="I73" s="56"/>
      <c r="J73" s="57">
        <f>SUM(J67:J72)</f>
        <v>0</v>
      </c>
      <c r="K73" s="4"/>
      <c r="L73" s="4"/>
      <c r="M73" s="4"/>
      <c r="N73" s="4"/>
      <c r="O73" s="4"/>
      <c r="P73" s="4"/>
      <c r="Q73" s="4"/>
      <c r="R73" s="4"/>
      <c r="S73" s="4"/>
      <c r="T73" s="4"/>
      <c r="U73" s="4"/>
      <c r="V73" s="4"/>
      <c r="W73" s="4"/>
      <c r="X73" s="4"/>
      <c r="Y73" s="4"/>
      <c r="Z73" s="4"/>
    </row>
    <row r="74" ht="12.0" customHeight="1">
      <c r="A74" s="38" t="s">
        <v>126</v>
      </c>
      <c r="B74" s="4"/>
      <c r="C74" s="4"/>
      <c r="D74" s="4"/>
      <c r="E74" s="4"/>
      <c r="F74" s="4"/>
      <c r="G74" s="4"/>
      <c r="H74" s="4"/>
      <c r="I74" s="4"/>
      <c r="J74" s="4"/>
      <c r="K74" s="4"/>
      <c r="L74" s="4"/>
      <c r="M74" s="4"/>
      <c r="N74" s="4"/>
      <c r="O74" s="4"/>
      <c r="P74" s="4"/>
      <c r="Q74" s="4"/>
      <c r="R74" s="4"/>
      <c r="S74" s="4"/>
      <c r="T74" s="4"/>
      <c r="U74" s="4"/>
      <c r="V74" s="4"/>
      <c r="W74" s="4"/>
      <c r="X74" s="4"/>
      <c r="Y74" s="4"/>
      <c r="Z74" s="4"/>
    </row>
    <row r="75" ht="12.0" customHeight="1">
      <c r="A75" s="41" t="s">
        <v>67</v>
      </c>
      <c r="B75" s="41" t="s">
        <v>68</v>
      </c>
      <c r="C75" s="41" t="s">
        <v>69</v>
      </c>
      <c r="D75" s="40" t="s">
        <v>120</v>
      </c>
      <c r="E75" s="41" t="s">
        <v>95</v>
      </c>
      <c r="F75" s="1" t="s">
        <v>96</v>
      </c>
      <c r="G75" s="40" t="s">
        <v>97</v>
      </c>
      <c r="H75" s="40" t="s">
        <v>98</v>
      </c>
      <c r="I75" s="40"/>
      <c r="J75" s="40" t="s">
        <v>99</v>
      </c>
      <c r="K75" s="4" t="s">
        <v>100</v>
      </c>
      <c r="L75" s="4"/>
      <c r="M75" s="4"/>
      <c r="N75" s="4" t="s">
        <v>101</v>
      </c>
      <c r="O75" s="4"/>
      <c r="P75" s="4"/>
      <c r="Q75" s="4" t="s">
        <v>102</v>
      </c>
      <c r="R75" s="4"/>
      <c r="S75" s="4"/>
      <c r="T75" s="4"/>
      <c r="U75" s="4"/>
      <c r="V75" s="4"/>
      <c r="W75" s="4"/>
      <c r="X75" s="4"/>
      <c r="Y75" s="4"/>
      <c r="Z75" s="4"/>
    </row>
    <row r="76" ht="12.0" hidden="1" customHeight="1">
      <c r="A76" s="41"/>
      <c r="B76" s="41"/>
      <c r="C76" s="41"/>
      <c r="D76" s="41"/>
      <c r="E76" s="14"/>
      <c r="F76" s="4"/>
      <c r="G76" s="40"/>
      <c r="H76" s="40"/>
      <c r="I76" s="40"/>
      <c r="J76" s="40"/>
      <c r="K76" s="4"/>
      <c r="L76" s="4"/>
      <c r="M76" s="5"/>
      <c r="N76" s="4"/>
      <c r="O76" s="4"/>
      <c r="P76" s="4"/>
      <c r="Q76" s="4"/>
      <c r="R76" s="4"/>
      <c r="S76" s="4"/>
      <c r="T76" s="4"/>
      <c r="U76" s="4"/>
      <c r="V76" s="4"/>
      <c r="W76" s="4"/>
      <c r="X76" s="4"/>
      <c r="Y76" s="4"/>
      <c r="Z76" s="4"/>
    </row>
    <row r="77" ht="12.0" hidden="1" customHeight="1">
      <c r="A77" s="41"/>
      <c r="B77" s="41"/>
      <c r="C77" s="41"/>
      <c r="D77" s="41"/>
      <c r="E77" s="14" t="s">
        <v>103</v>
      </c>
      <c r="F77" s="4"/>
      <c r="G77" s="40"/>
      <c r="H77" s="40"/>
      <c r="I77" s="40"/>
      <c r="J77" s="40"/>
      <c r="K77" s="4"/>
      <c r="L77" s="4"/>
      <c r="M77" s="4"/>
      <c r="N77" s="4"/>
      <c r="O77" s="4"/>
      <c r="P77" s="4"/>
      <c r="Q77" s="4"/>
      <c r="R77" s="4"/>
      <c r="S77" s="4"/>
      <c r="T77" s="4"/>
      <c r="U77" s="4"/>
      <c r="V77" s="4"/>
      <c r="W77" s="4"/>
      <c r="X77" s="4"/>
      <c r="Y77" s="4"/>
      <c r="Z77" s="4"/>
    </row>
    <row r="78" ht="12.0" hidden="1" customHeight="1">
      <c r="A78" s="41"/>
      <c r="B78" s="41"/>
      <c r="C78" s="41"/>
      <c r="D78" s="41"/>
      <c r="E78" s="14" t="s">
        <v>104</v>
      </c>
      <c r="F78" s="4"/>
      <c r="G78" s="40"/>
      <c r="H78" s="40"/>
      <c r="I78" s="40"/>
      <c r="J78" s="40"/>
      <c r="K78" s="4"/>
      <c r="L78" s="4"/>
      <c r="M78" s="4"/>
      <c r="N78" s="4"/>
      <c r="O78" s="4"/>
      <c r="P78" s="4"/>
      <c r="Q78" s="4"/>
      <c r="R78" s="4"/>
      <c r="S78" s="4"/>
      <c r="T78" s="4"/>
      <c r="U78" s="4"/>
      <c r="V78" s="4"/>
      <c r="W78" s="4"/>
      <c r="X78" s="4"/>
      <c r="Y78" s="4"/>
      <c r="Z78" s="4"/>
    </row>
    <row r="79" ht="12.0" hidden="1" customHeight="1">
      <c r="A79" s="41"/>
      <c r="B79" s="41"/>
      <c r="C79" s="41"/>
      <c r="D79" s="14" t="s">
        <v>103</v>
      </c>
      <c r="E79" s="14" t="s">
        <v>105</v>
      </c>
      <c r="F79" s="4"/>
      <c r="G79" s="40"/>
      <c r="H79" s="49"/>
      <c r="I79" s="49"/>
      <c r="J79" s="40"/>
      <c r="K79" s="4"/>
      <c r="L79" s="4"/>
      <c r="M79" s="4"/>
      <c r="N79" s="4"/>
      <c r="O79" s="4"/>
      <c r="P79" s="4"/>
      <c r="Q79" s="4"/>
      <c r="R79" s="4"/>
      <c r="S79" s="4"/>
      <c r="T79" s="4"/>
      <c r="U79" s="4"/>
      <c r="V79" s="4"/>
      <c r="W79" s="4"/>
      <c r="X79" s="4"/>
      <c r="Y79" s="5"/>
      <c r="Z79" s="4"/>
    </row>
    <row r="80" ht="12.0" hidden="1" customHeight="1">
      <c r="A80" s="41"/>
      <c r="B80" s="41"/>
      <c r="C80" s="41"/>
      <c r="D80" s="14" t="s">
        <v>106</v>
      </c>
      <c r="E80" s="14" t="s">
        <v>107</v>
      </c>
      <c r="F80" s="4" t="s">
        <v>108</v>
      </c>
      <c r="G80" s="40"/>
      <c r="H80" s="40"/>
      <c r="I80" s="40"/>
      <c r="J80" s="40"/>
      <c r="K80" s="4"/>
      <c r="L80" s="4"/>
      <c r="M80" s="4"/>
      <c r="N80" s="4"/>
      <c r="O80" s="4"/>
      <c r="P80" s="4"/>
      <c r="Q80" s="4"/>
      <c r="R80" s="4"/>
      <c r="S80" s="4"/>
      <c r="T80" s="4"/>
      <c r="U80" s="4"/>
      <c r="V80" s="4"/>
      <c r="W80" s="4"/>
      <c r="X80" s="4"/>
      <c r="Y80" s="4"/>
      <c r="Z80" s="4"/>
    </row>
    <row r="81" ht="12.0" hidden="1" customHeight="1">
      <c r="A81" s="41"/>
      <c r="B81" s="41"/>
      <c r="C81" s="41"/>
      <c r="D81" s="14" t="s">
        <v>109</v>
      </c>
      <c r="E81" s="14" t="s">
        <v>110</v>
      </c>
      <c r="F81" s="4" t="s">
        <v>111</v>
      </c>
      <c r="G81" s="40"/>
      <c r="H81" s="40"/>
      <c r="I81" s="40"/>
      <c r="J81" s="40"/>
      <c r="K81" s="4" t="s">
        <v>127</v>
      </c>
      <c r="L81" s="4" t="s">
        <v>128</v>
      </c>
      <c r="M81" s="1" t="s">
        <v>112</v>
      </c>
      <c r="N81" s="4" t="s">
        <v>127</v>
      </c>
      <c r="O81" s="4" t="s">
        <v>128</v>
      </c>
      <c r="P81" s="1" t="s">
        <v>113</v>
      </c>
      <c r="Q81" s="4" t="s">
        <v>114</v>
      </c>
      <c r="R81" s="4" t="s">
        <v>104</v>
      </c>
      <c r="S81" s="4" t="s">
        <v>105</v>
      </c>
      <c r="T81" s="4" t="s">
        <v>107</v>
      </c>
      <c r="U81" s="4" t="s">
        <v>110</v>
      </c>
      <c r="V81" s="1" t="s">
        <v>115</v>
      </c>
      <c r="W81" s="4"/>
      <c r="X81" s="4"/>
      <c r="Y81" s="4"/>
      <c r="Z81" s="4"/>
    </row>
    <row r="82" ht="12.0" customHeight="1">
      <c r="A82" s="4">
        <f>'Year 2'!A75</f>
        <v>0</v>
      </c>
      <c r="B82" s="4">
        <f>'Year 2'!B75</f>
        <v>0</v>
      </c>
      <c r="C82" s="46">
        <f>'Year 2'!C75</f>
        <v>0</v>
      </c>
      <c r="D82" s="4" t="str">
        <f>'Year 2'!D75</f>
        <v>Graduate</v>
      </c>
      <c r="E82" s="4" t="str">
        <f>'Year 2'!E75</f>
        <v>None</v>
      </c>
      <c r="F82" s="4" t="str">
        <f>'Year 2'!F75</f>
        <v>No</v>
      </c>
      <c r="G82" s="5">
        <f>'Year 2'!G75</f>
        <v>39326</v>
      </c>
      <c r="H82" s="4">
        <f>IF(G82&gt;Fringe1End,P82,M82)</f>
        <v>8.65</v>
      </c>
      <c r="I82" s="4"/>
      <c r="J82" s="45">
        <f t="shared" ref="J82:J87" si="21">(J67*H82/100)+V82</f>
        <v>0</v>
      </c>
      <c r="K82" s="4">
        <f>IF(D67=$D$65,F1.Grad,0)</f>
        <v>6.85</v>
      </c>
      <c r="L82" s="4">
        <f>IF(D67=$D$66,F1.Under,0)</f>
        <v>0</v>
      </c>
      <c r="M82" s="50">
        <f t="shared" ref="M82:M87" si="22">SUM(K82:L82)</f>
        <v>6.85</v>
      </c>
      <c r="N82" s="4">
        <f>IF(D67=$D$65,F2.Grad,0)</f>
        <v>8.65</v>
      </c>
      <c r="O82" s="4">
        <f>IF(D67=$D$66,F2.Under,0)</f>
        <v>0</v>
      </c>
      <c r="P82" s="50">
        <f t="shared" ref="P82:P87" si="23">SUM(N82:O82)</f>
        <v>8.65</v>
      </c>
      <c r="Q82" s="4">
        <f t="shared" ref="Q82:Q87" si="24">IF(F82=$F$80,G67,100)</f>
        <v>100</v>
      </c>
      <c r="R82" s="4">
        <f>IF($E82=$E$78,Ins.E*$K67*Q82/100,0)</f>
        <v>0</v>
      </c>
      <c r="S82" s="4">
        <f>IF($E82=$E$79,Ins.S*$K67*Q82/100,0)</f>
        <v>0</v>
      </c>
      <c r="T82" s="4">
        <f>IF($E82=$E$80,Ins.C*$K67*Q82/100,0)</f>
        <v>0</v>
      </c>
      <c r="U82" s="4">
        <f>IF($E82=$E$81,Ins.F*$K67*Q82/100,0)</f>
        <v>0</v>
      </c>
      <c r="V82" s="51">
        <f t="shared" ref="V82:V87" si="25">SUM(R82:U82)</f>
        <v>0</v>
      </c>
      <c r="W82" s="4"/>
      <c r="X82" s="4"/>
      <c r="Y82" s="4"/>
      <c r="Z82" s="4"/>
    </row>
    <row r="83" ht="12.0" customHeight="1">
      <c r="A83" s="4">
        <f>'Year 2'!A76</f>
        <v>0</v>
      </c>
      <c r="B83" s="4">
        <f>'Year 2'!B76</f>
        <v>0</v>
      </c>
      <c r="C83" s="46">
        <f>'Year 2'!C76</f>
        <v>0</v>
      </c>
      <c r="D83" s="4" t="str">
        <f>'Year 2'!D76</f>
        <v>Graduate</v>
      </c>
      <c r="E83" s="4" t="str">
        <f>'Year 2'!E76</f>
        <v>None</v>
      </c>
      <c r="F83" s="4" t="str">
        <f>'Year 2'!F76</f>
        <v>No</v>
      </c>
      <c r="G83" s="5">
        <f>'Year 2'!G76</f>
        <v>39326</v>
      </c>
      <c r="H83" s="4">
        <f>IF(G83&gt;Fringe1End,P83,M83)</f>
        <v>8.65</v>
      </c>
      <c r="I83" s="4"/>
      <c r="J83" s="45">
        <f t="shared" si="21"/>
        <v>0</v>
      </c>
      <c r="K83" s="4">
        <f>IF(D68=$D$65,F1.Grad,0)</f>
        <v>6.85</v>
      </c>
      <c r="L83" s="4">
        <f>IF(D68=$D$66,F1.Under,0)</f>
        <v>0</v>
      </c>
      <c r="M83" s="50">
        <f t="shared" si="22"/>
        <v>6.85</v>
      </c>
      <c r="N83" s="4">
        <f>IF(D68=$D$65,F2.Grad,0)</f>
        <v>8.65</v>
      </c>
      <c r="O83" s="4">
        <f>IF(D68=$D$66,F2.Under,0)</f>
        <v>0</v>
      </c>
      <c r="P83" s="50">
        <f t="shared" si="23"/>
        <v>8.65</v>
      </c>
      <c r="Q83" s="4">
        <f t="shared" si="24"/>
        <v>100</v>
      </c>
      <c r="R83" s="4">
        <f>IF($E83=$E$78,Ins.E*$K68*Q83/100,0)</f>
        <v>0</v>
      </c>
      <c r="S83" s="4">
        <f>IF($E83=$E$79,Ins.S*$K68*Q83/100,0)</f>
        <v>0</v>
      </c>
      <c r="T83" s="4">
        <f>IF($E83=$E$80,Ins.C*$K68*Q83/100,0)</f>
        <v>0</v>
      </c>
      <c r="U83" s="4">
        <f>IF($E83=$E$81,Ins.F*$K68*Q83/100,0)</f>
        <v>0</v>
      </c>
      <c r="V83" s="51">
        <f t="shared" si="25"/>
        <v>0</v>
      </c>
      <c r="W83" s="4"/>
      <c r="X83" s="4"/>
      <c r="Y83" s="4"/>
      <c r="Z83" s="4"/>
    </row>
    <row r="84" ht="12.0" hidden="1" customHeight="1">
      <c r="A84" s="4">
        <f>'Year 2'!A77</f>
        <v>0</v>
      </c>
      <c r="B84" s="4">
        <f>'Year 2'!B77</f>
        <v>0</v>
      </c>
      <c r="C84" s="46">
        <f>'Year 2'!C77</f>
        <v>0</v>
      </c>
      <c r="D84" s="4" t="str">
        <f>'Year 2'!D77</f>
        <v>Graduate</v>
      </c>
      <c r="E84" s="4" t="str">
        <f>'Year 2'!E77</f>
        <v>Employee</v>
      </c>
      <c r="F84" s="4" t="str">
        <f>'Year 2'!F77</f>
        <v>No</v>
      </c>
      <c r="G84" s="5">
        <f>'Year 2'!G77</f>
        <v>39326</v>
      </c>
      <c r="H84" s="4">
        <f>IF(G84&gt;Fringe1End,P84,M84)</f>
        <v>8.65</v>
      </c>
      <c r="I84" s="4"/>
      <c r="J84" s="45">
        <f t="shared" si="21"/>
        <v>0</v>
      </c>
      <c r="K84" s="4">
        <f>IF(D69=$D$65,F1.Grad,0)</f>
        <v>6.85</v>
      </c>
      <c r="L84" s="4">
        <f>IF(D69=$D$66,F1.Under,0)</f>
        <v>0</v>
      </c>
      <c r="M84" s="50">
        <f t="shared" si="22"/>
        <v>6.85</v>
      </c>
      <c r="N84" s="4">
        <f>IF(D69=$D$65,F2.Grad,0)</f>
        <v>8.65</v>
      </c>
      <c r="O84" s="4">
        <f>IF(D69=$D$66,F2.Under,0)</f>
        <v>0</v>
      </c>
      <c r="P84" s="50">
        <f t="shared" si="23"/>
        <v>8.65</v>
      </c>
      <c r="Q84" s="4">
        <f t="shared" si="24"/>
        <v>100</v>
      </c>
      <c r="R84" s="4">
        <f>IF($E84=$E$78,Ins.E*$K69*Q84/100,0)</f>
        <v>0</v>
      </c>
      <c r="S84" s="4">
        <f>IF($E84=$E$79,Ins.S*$K69*Q84/100,0)</f>
        <v>0</v>
      </c>
      <c r="T84" s="4">
        <f>IF($E84=$E$80,Ins.C*$K69*Q84/100,0)</f>
        <v>0</v>
      </c>
      <c r="U84" s="4">
        <f>IF($E84=$E$81,Ins.F*$K69*Q84/100,0)</f>
        <v>0</v>
      </c>
      <c r="V84" s="51">
        <f t="shared" si="25"/>
        <v>0</v>
      </c>
      <c r="W84" s="4"/>
      <c r="X84" s="4"/>
      <c r="Y84" s="4"/>
      <c r="Z84" s="4"/>
    </row>
    <row r="85" ht="12.0" hidden="1" customHeight="1">
      <c r="A85" s="4">
        <f>'Year 2'!A78</f>
        <v>0</v>
      </c>
      <c r="B85" s="4">
        <f>'Year 2'!B78</f>
        <v>0</v>
      </c>
      <c r="C85" s="46">
        <f>'Year 2'!C78</f>
        <v>0</v>
      </c>
      <c r="D85" s="4" t="str">
        <f>'Year 2'!D78</f>
        <v>Graduate</v>
      </c>
      <c r="E85" s="4" t="str">
        <f>'Year 2'!E78</f>
        <v>Employee</v>
      </c>
      <c r="F85" s="4" t="str">
        <f>'Year 2'!F78</f>
        <v>No</v>
      </c>
      <c r="G85" s="5">
        <f>'Year 2'!G78</f>
        <v>39326</v>
      </c>
      <c r="H85" s="4">
        <f>IF(G85&gt;Fringe1End,P85,M85)</f>
        <v>8.65</v>
      </c>
      <c r="I85" s="4"/>
      <c r="J85" s="45">
        <f t="shared" si="21"/>
        <v>0</v>
      </c>
      <c r="K85" s="4">
        <f>IF(D70=$D$65,F1.Grad,0)</f>
        <v>6.85</v>
      </c>
      <c r="L85" s="4">
        <f>IF(D70=$D$66,F1.Under,0)</f>
        <v>0</v>
      </c>
      <c r="M85" s="50">
        <f t="shared" si="22"/>
        <v>6.85</v>
      </c>
      <c r="N85" s="4">
        <f>IF(D70=$D$65,F2.Grad,0)</f>
        <v>8.65</v>
      </c>
      <c r="O85" s="4">
        <f>IF(D70=$D$66,F2.Under,0)</f>
        <v>0</v>
      </c>
      <c r="P85" s="50">
        <f t="shared" si="23"/>
        <v>8.65</v>
      </c>
      <c r="Q85" s="4">
        <f t="shared" si="24"/>
        <v>100</v>
      </c>
      <c r="R85" s="4">
        <f>IF($E85=$E$78,Ins.E*$K70*Q85/100,0)</f>
        <v>0</v>
      </c>
      <c r="S85" s="4">
        <f>IF($E85=$E$79,Ins.S*$K70*Q85/100,0)</f>
        <v>0</v>
      </c>
      <c r="T85" s="4">
        <f>IF($E85=$E$80,Ins.C*$K70*Q85/100,0)</f>
        <v>0</v>
      </c>
      <c r="U85" s="4">
        <f>IF($E85=$E$81,Ins.F*$K70*Q85/100,0)</f>
        <v>0</v>
      </c>
      <c r="V85" s="51">
        <f t="shared" si="25"/>
        <v>0</v>
      </c>
      <c r="W85" s="4"/>
      <c r="X85" s="4"/>
      <c r="Y85" s="4"/>
      <c r="Z85" s="4"/>
    </row>
    <row r="86" ht="12.0" hidden="1" customHeight="1">
      <c r="A86" s="4">
        <f>'Year 2'!A79</f>
        <v>0</v>
      </c>
      <c r="B86" s="4">
        <f>'Year 2'!B79</f>
        <v>0</v>
      </c>
      <c r="C86" s="46">
        <f>'Year 2'!C79</f>
        <v>0</v>
      </c>
      <c r="D86" s="4" t="str">
        <f>'Year 2'!D79</f>
        <v>Graduate</v>
      </c>
      <c r="E86" s="4" t="str">
        <f>'Year 2'!E79</f>
        <v>Employee</v>
      </c>
      <c r="F86" s="4" t="str">
        <f>'Year 2'!F79</f>
        <v>No</v>
      </c>
      <c r="G86" s="5">
        <f>'Year 2'!G79</f>
        <v>39326</v>
      </c>
      <c r="H86" s="4">
        <f>IF(G86&gt;Fringe1End,P86,M86)</f>
        <v>8.65</v>
      </c>
      <c r="I86" s="4"/>
      <c r="J86" s="45">
        <f t="shared" si="21"/>
        <v>0</v>
      </c>
      <c r="K86" s="4">
        <f>IF(D71=$D$65,F1.Grad,0)</f>
        <v>6.85</v>
      </c>
      <c r="L86" s="4">
        <f>IF(D71=$D$66,F1.Under,0)</f>
        <v>0</v>
      </c>
      <c r="M86" s="50">
        <f t="shared" si="22"/>
        <v>6.85</v>
      </c>
      <c r="N86" s="4">
        <f>IF(D71=$D$65,F2.Grad,0)</f>
        <v>8.65</v>
      </c>
      <c r="O86" s="4">
        <f>IF(D71=$D$66,F2.Under,0)</f>
        <v>0</v>
      </c>
      <c r="P86" s="50">
        <f t="shared" si="23"/>
        <v>8.65</v>
      </c>
      <c r="Q86" s="4">
        <f t="shared" si="24"/>
        <v>100</v>
      </c>
      <c r="R86" s="4">
        <f>IF($E86=$E$78,Ins.E*$K71*Q86/100,0)</f>
        <v>0</v>
      </c>
      <c r="S86" s="4">
        <f>IF($E86=$E$79,Ins.S*$K71*Q86/100,0)</f>
        <v>0</v>
      </c>
      <c r="T86" s="4">
        <f>IF($E86=$E$80,Ins.C*$K71*Q86/100,0)</f>
        <v>0</v>
      </c>
      <c r="U86" s="4">
        <f>IF($E86=$E$81,Ins.F*$K71*Q86/100,0)</f>
        <v>0</v>
      </c>
      <c r="V86" s="51">
        <f t="shared" si="25"/>
        <v>0</v>
      </c>
      <c r="W86" s="4"/>
      <c r="X86" s="4"/>
      <c r="Y86" s="4"/>
      <c r="Z86" s="4"/>
    </row>
    <row r="87" ht="12.0" hidden="1" customHeight="1">
      <c r="A87" s="4">
        <f t="shared" ref="A87:D87" si="26">A72</f>
        <v>0</v>
      </c>
      <c r="B87" s="4">
        <f t="shared" si="26"/>
        <v>0</v>
      </c>
      <c r="C87" s="46">
        <f t="shared" si="26"/>
        <v>0</v>
      </c>
      <c r="D87" s="4" t="str">
        <f t="shared" si="26"/>
        <v>Graduate</v>
      </c>
      <c r="E87" s="4" t="str">
        <f>IF($D72=$D$65,$E$78,$E$77)</f>
        <v>Employee</v>
      </c>
      <c r="F87" s="22" t="s">
        <v>111</v>
      </c>
      <c r="G87" s="36">
        <f>$J$4</f>
        <v>39326</v>
      </c>
      <c r="H87" s="4">
        <f>IF(G87&gt;Fringe1End,P87,M87)</f>
        <v>8.65</v>
      </c>
      <c r="I87" s="4"/>
      <c r="J87" s="45">
        <f t="shared" si="21"/>
        <v>0</v>
      </c>
      <c r="K87" s="4">
        <f>IF(D72=$D$65,F1.Grad,0)</f>
        <v>6.85</v>
      </c>
      <c r="L87" s="4">
        <f>IF(D72=$D$66,F1.Under,0)</f>
        <v>0</v>
      </c>
      <c r="M87" s="50">
        <f t="shared" si="22"/>
        <v>6.85</v>
      </c>
      <c r="N87" s="4">
        <f>IF(D72=$D$65,F2.Grad,0)</f>
        <v>8.65</v>
      </c>
      <c r="O87" s="4">
        <f>IF(D72=$D$66,F2.Under,0)</f>
        <v>0</v>
      </c>
      <c r="P87" s="50">
        <f t="shared" si="23"/>
        <v>8.65</v>
      </c>
      <c r="Q87" s="4">
        <f t="shared" si="24"/>
        <v>100</v>
      </c>
      <c r="R87" s="4">
        <f>IF($E87=$E$78,Ins.E*$K72*Q87/100,0)</f>
        <v>0</v>
      </c>
      <c r="S87" s="4">
        <f>IF($E87=$E$79,Ins.S*$K72*Q87/100,0)</f>
        <v>0</v>
      </c>
      <c r="T87" s="4">
        <f>IF($E87=$E$80,Ins.C*$K72*Q87/100,0)</f>
        <v>0</v>
      </c>
      <c r="U87" s="4">
        <f>IF($E87=$E$81,Ins.F*$K72*Q87/100,0)</f>
        <v>0</v>
      </c>
      <c r="V87" s="51">
        <f t="shared" si="25"/>
        <v>0</v>
      </c>
      <c r="W87" s="4"/>
      <c r="X87" s="4"/>
      <c r="Y87" s="4"/>
      <c r="Z87" s="4"/>
    </row>
    <row r="88" ht="12.0" customHeight="1">
      <c r="A88" s="4"/>
      <c r="B88" s="4"/>
      <c r="C88" s="4"/>
      <c r="D88" s="4"/>
      <c r="E88" s="4"/>
      <c r="F88" s="58" t="s">
        <v>129</v>
      </c>
      <c r="I88" s="59"/>
      <c r="J88" s="57">
        <f>SUM(J82:J87)</f>
        <v>0</v>
      </c>
      <c r="K88" s="4" t="s">
        <v>127</v>
      </c>
      <c r="L88" s="4" t="s">
        <v>128</v>
      </c>
      <c r="M88" s="1" t="s">
        <v>112</v>
      </c>
      <c r="N88" s="4" t="s">
        <v>127</v>
      </c>
      <c r="O88" s="4" t="s">
        <v>128</v>
      </c>
      <c r="P88" s="1" t="s">
        <v>113</v>
      </c>
      <c r="Q88" s="4" t="s">
        <v>114</v>
      </c>
      <c r="R88" s="4" t="s">
        <v>104</v>
      </c>
      <c r="S88" s="4" t="s">
        <v>105</v>
      </c>
      <c r="T88" s="4" t="s">
        <v>107</v>
      </c>
      <c r="U88" s="4" t="s">
        <v>110</v>
      </c>
      <c r="V88" s="1" t="s">
        <v>115</v>
      </c>
      <c r="W88" s="4"/>
      <c r="X88" s="4"/>
      <c r="Y88" s="4"/>
      <c r="Z88" s="4"/>
    </row>
    <row r="89" ht="12.0" customHeight="1">
      <c r="A89" s="4"/>
      <c r="B89" s="4"/>
      <c r="C89" s="4"/>
      <c r="D89" s="4"/>
      <c r="E89" s="4"/>
      <c r="F89" s="58" t="s">
        <v>130</v>
      </c>
      <c r="I89" s="59"/>
      <c r="J89" s="57">
        <f>J73+J88</f>
        <v>0</v>
      </c>
      <c r="K89" s="4"/>
      <c r="L89" s="4"/>
      <c r="M89" s="1"/>
      <c r="N89" s="4"/>
      <c r="O89" s="4"/>
      <c r="P89" s="1"/>
      <c r="Q89" s="4"/>
      <c r="R89" s="4"/>
      <c r="S89" s="4"/>
      <c r="T89" s="4"/>
      <c r="U89" s="4"/>
      <c r="V89" s="1"/>
      <c r="W89" s="4"/>
      <c r="X89" s="4"/>
      <c r="Y89" s="4"/>
      <c r="Z89" s="4"/>
    </row>
    <row r="90" ht="12.0" customHeight="1">
      <c r="A90" s="4"/>
      <c r="B90" s="4"/>
      <c r="C90" s="4"/>
      <c r="D90" s="4"/>
      <c r="E90" s="4"/>
      <c r="F90" s="60" t="s">
        <v>131</v>
      </c>
      <c r="I90" s="61"/>
      <c r="J90" s="62">
        <f>J33+J73</f>
        <v>0</v>
      </c>
      <c r="K90" s="4"/>
      <c r="L90" s="4"/>
      <c r="M90" s="1"/>
      <c r="N90" s="4"/>
      <c r="O90" s="4"/>
      <c r="P90" s="1"/>
      <c r="Q90" s="4"/>
      <c r="R90" s="4"/>
      <c r="S90" s="4"/>
      <c r="T90" s="4"/>
      <c r="U90" s="4"/>
      <c r="V90" s="1"/>
      <c r="W90" s="4"/>
      <c r="X90" s="4"/>
      <c r="Y90" s="4"/>
      <c r="Z90" s="4"/>
    </row>
    <row r="91" ht="12.0" customHeight="1">
      <c r="A91" s="4"/>
      <c r="B91" s="4"/>
      <c r="C91" s="4"/>
      <c r="D91" s="4"/>
      <c r="E91" s="4"/>
      <c r="F91" s="60" t="s">
        <v>132</v>
      </c>
      <c r="I91" s="61"/>
      <c r="J91" s="62">
        <f>J56+J88</f>
        <v>0</v>
      </c>
      <c r="K91" s="4"/>
      <c r="L91" s="4"/>
      <c r="M91" s="1"/>
      <c r="N91" s="4"/>
      <c r="O91" s="4"/>
      <c r="P91" s="1"/>
      <c r="Q91" s="4"/>
      <c r="R91" s="4"/>
      <c r="S91" s="4"/>
      <c r="T91" s="4"/>
      <c r="U91" s="4"/>
      <c r="V91" s="1"/>
      <c r="W91" s="4"/>
      <c r="X91" s="4"/>
      <c r="Y91" s="4"/>
      <c r="Z91" s="4"/>
    </row>
    <row r="92" ht="12.0" customHeight="1">
      <c r="A92" s="4"/>
      <c r="B92" s="4"/>
      <c r="C92" s="4"/>
      <c r="D92" s="4"/>
      <c r="E92" s="4"/>
      <c r="F92" s="63" t="s">
        <v>133</v>
      </c>
      <c r="I92" s="64"/>
      <c r="J92" s="65">
        <f>SUM(J90:J91)</f>
        <v>0</v>
      </c>
      <c r="K92" s="4"/>
      <c r="L92" s="4"/>
      <c r="M92" s="1"/>
      <c r="N92" s="4"/>
      <c r="O92" s="4"/>
      <c r="P92" s="1"/>
      <c r="Q92" s="4"/>
      <c r="R92" s="4"/>
      <c r="S92" s="4"/>
      <c r="T92" s="4"/>
      <c r="U92" s="4"/>
      <c r="V92" s="1"/>
      <c r="W92" s="4"/>
      <c r="X92" s="4"/>
      <c r="Y92" s="4"/>
      <c r="Z92" s="4"/>
    </row>
    <row r="93" ht="12.0" customHeight="1">
      <c r="A93" s="38" t="s">
        <v>134</v>
      </c>
      <c r="B93" s="4"/>
      <c r="C93" s="4"/>
      <c r="D93" s="4"/>
      <c r="E93" s="4"/>
      <c r="F93" s="4"/>
      <c r="G93" s="4"/>
      <c r="H93" s="4"/>
      <c r="I93" s="4"/>
      <c r="J93" s="4"/>
      <c r="K93" s="4"/>
      <c r="L93" s="4"/>
      <c r="M93" s="4"/>
      <c r="N93" s="4"/>
      <c r="O93" s="4"/>
      <c r="P93" s="4"/>
      <c r="Q93" s="4"/>
      <c r="R93" s="4"/>
      <c r="S93" s="4"/>
      <c r="T93" s="4"/>
      <c r="U93" s="4"/>
      <c r="V93" s="4"/>
      <c r="W93" s="4"/>
      <c r="X93" s="4"/>
      <c r="Y93" s="4"/>
      <c r="Z93" s="4"/>
    </row>
    <row r="94" ht="12.0" customHeight="1">
      <c r="A94" s="26" t="s">
        <v>135</v>
      </c>
      <c r="B94" s="26" t="s">
        <v>136</v>
      </c>
      <c r="F94" s="26" t="s">
        <v>137</v>
      </c>
      <c r="G94" s="26" t="s">
        <v>138</v>
      </c>
      <c r="H94" s="26" t="s">
        <v>139</v>
      </c>
      <c r="I94" s="26"/>
      <c r="J94" s="26" t="s">
        <v>140</v>
      </c>
      <c r="K94" s="23"/>
      <c r="L94" s="23"/>
      <c r="M94" s="23"/>
      <c r="N94" s="23"/>
      <c r="O94" s="23"/>
      <c r="P94" s="23"/>
      <c r="Q94" s="23"/>
      <c r="R94" s="23"/>
      <c r="S94" s="23"/>
      <c r="T94" s="23"/>
      <c r="U94" s="23"/>
      <c r="V94" s="23"/>
      <c r="W94" s="23"/>
      <c r="X94" s="23"/>
      <c r="Y94" s="23"/>
      <c r="Z94" s="23"/>
    </row>
    <row r="95" ht="25.5" hidden="1" customHeight="1">
      <c r="A95" s="26"/>
      <c r="B95" s="26"/>
      <c r="C95" s="23"/>
      <c r="D95" s="23"/>
      <c r="E95" s="23"/>
      <c r="F95" s="26"/>
      <c r="G95" s="26"/>
      <c r="H95" s="26"/>
      <c r="I95" s="26"/>
      <c r="J95" s="26"/>
      <c r="K95" s="23"/>
      <c r="L95" s="23"/>
      <c r="M95" s="23"/>
      <c r="N95" s="23"/>
      <c r="O95" s="23"/>
      <c r="P95" s="23"/>
      <c r="Q95" s="23"/>
      <c r="R95" s="23"/>
      <c r="S95" s="23"/>
      <c r="T95" s="23"/>
      <c r="U95" s="23"/>
      <c r="V95" s="23"/>
      <c r="W95" s="23"/>
      <c r="X95" s="23"/>
      <c r="Y95" s="23"/>
      <c r="Z95" s="23"/>
    </row>
    <row r="96" ht="12.0" hidden="1" customHeight="1">
      <c r="A96" s="4" t="s">
        <v>141</v>
      </c>
      <c r="B96" s="4"/>
      <c r="C96" s="4"/>
      <c r="D96" s="4"/>
      <c r="E96" s="4"/>
      <c r="F96" s="4" t="s">
        <v>142</v>
      </c>
      <c r="G96" s="4"/>
      <c r="H96" s="4"/>
      <c r="I96" s="4"/>
      <c r="J96" s="4"/>
      <c r="K96" s="4"/>
      <c r="L96" s="4"/>
      <c r="M96" s="4"/>
      <c r="N96" s="4"/>
      <c r="O96" s="4"/>
      <c r="P96" s="4"/>
      <c r="Q96" s="4"/>
      <c r="R96" s="4"/>
      <c r="S96" s="4"/>
      <c r="T96" s="4"/>
      <c r="U96" s="4"/>
      <c r="V96" s="4"/>
      <c r="W96" s="4"/>
      <c r="X96" s="4"/>
      <c r="Y96" s="4"/>
      <c r="Z96" s="4"/>
    </row>
    <row r="97" ht="12.0" hidden="1" customHeight="1">
      <c r="A97" s="4" t="s">
        <v>143</v>
      </c>
      <c r="B97" s="4"/>
      <c r="C97" s="4"/>
      <c r="D97" s="4"/>
      <c r="E97" s="4"/>
      <c r="F97" s="4" t="s">
        <v>144</v>
      </c>
      <c r="G97" s="4"/>
      <c r="H97" s="4"/>
      <c r="I97" s="4"/>
      <c r="J97" s="4"/>
      <c r="K97" s="4"/>
      <c r="L97" s="4"/>
      <c r="M97" s="4"/>
      <c r="N97" s="4"/>
      <c r="O97" s="4"/>
      <c r="P97" s="4"/>
      <c r="Q97" s="4"/>
      <c r="R97" s="4"/>
      <c r="S97" s="4"/>
      <c r="T97" s="4"/>
      <c r="U97" s="4"/>
      <c r="V97" s="4"/>
      <c r="W97" s="4"/>
      <c r="X97" s="4"/>
      <c r="Y97" s="4"/>
      <c r="Z97" s="4"/>
    </row>
    <row r="98" ht="12.0" hidden="1" customHeight="1">
      <c r="A98" s="4" t="s">
        <v>145</v>
      </c>
      <c r="B98" s="4"/>
      <c r="C98" s="4"/>
      <c r="D98" s="4"/>
      <c r="E98" s="4"/>
      <c r="F98" s="4" t="s">
        <v>146</v>
      </c>
      <c r="G98" s="4"/>
      <c r="H98" s="4"/>
      <c r="I98" s="4"/>
      <c r="J98" s="4"/>
      <c r="K98" s="4"/>
      <c r="L98" s="4"/>
      <c r="M98" s="4"/>
      <c r="N98" s="4"/>
      <c r="O98" s="4"/>
      <c r="P98" s="4"/>
      <c r="Q98" s="4"/>
      <c r="R98" s="4"/>
      <c r="S98" s="4"/>
      <c r="T98" s="4"/>
      <c r="U98" s="4"/>
      <c r="V98" s="4"/>
      <c r="W98" s="4"/>
      <c r="X98" s="4"/>
      <c r="Y98" s="4"/>
      <c r="Z98" s="4"/>
    </row>
    <row r="99" ht="12.0" customHeight="1">
      <c r="A99" s="67"/>
      <c r="B99" s="29"/>
      <c r="C99" s="30"/>
      <c r="D99" s="30"/>
      <c r="E99" s="30"/>
      <c r="F99" s="67"/>
      <c r="G99" s="22"/>
      <c r="H99" s="22"/>
      <c r="I99" s="22"/>
      <c r="J99" s="44">
        <v>0.0</v>
      </c>
      <c r="K99" s="4"/>
      <c r="L99" s="4"/>
      <c r="M99" s="4"/>
      <c r="N99" s="4"/>
      <c r="O99" s="4"/>
      <c r="P99" s="4"/>
      <c r="Q99" s="4"/>
      <c r="R99" s="4"/>
      <c r="S99" s="4"/>
      <c r="T99" s="4"/>
      <c r="U99" s="4"/>
      <c r="V99" s="4"/>
      <c r="W99" s="4"/>
      <c r="X99" s="4"/>
      <c r="Y99" s="4"/>
      <c r="Z99" s="4"/>
    </row>
    <row r="100" ht="12.0" hidden="1" customHeight="1">
      <c r="A100" s="67"/>
      <c r="B100" s="29"/>
      <c r="C100" s="30"/>
      <c r="D100" s="30"/>
      <c r="E100" s="30"/>
      <c r="F100" s="67"/>
      <c r="G100" s="22"/>
      <c r="H100" s="22"/>
      <c r="I100" s="22"/>
      <c r="J100" s="44">
        <v>0.0</v>
      </c>
      <c r="K100" s="4"/>
      <c r="L100" s="4"/>
      <c r="M100" s="4"/>
      <c r="N100" s="4"/>
      <c r="O100" s="4"/>
      <c r="P100" s="4"/>
      <c r="Q100" s="4"/>
      <c r="R100" s="4"/>
      <c r="S100" s="4"/>
      <c r="T100" s="4"/>
      <c r="U100" s="4"/>
      <c r="V100" s="4"/>
      <c r="W100" s="4"/>
      <c r="X100" s="4"/>
      <c r="Y100" s="4"/>
      <c r="Z100" s="4"/>
    </row>
    <row r="101" ht="12.0" customHeight="1">
      <c r="A101" s="4"/>
      <c r="B101" s="4"/>
      <c r="C101" s="4"/>
      <c r="D101" s="4"/>
      <c r="E101" s="4"/>
      <c r="F101" s="4"/>
      <c r="G101" s="68" t="s">
        <v>147</v>
      </c>
      <c r="I101" s="68"/>
      <c r="J101" s="69">
        <f>SUM(J99:J100)</f>
        <v>0</v>
      </c>
      <c r="K101" s="4"/>
      <c r="L101" s="4"/>
      <c r="M101" s="4"/>
      <c r="N101" s="4"/>
      <c r="O101" s="4"/>
      <c r="P101" s="4"/>
      <c r="Q101" s="4"/>
      <c r="R101" s="4"/>
      <c r="S101" s="4"/>
      <c r="T101" s="4"/>
      <c r="U101" s="4"/>
      <c r="V101" s="4"/>
      <c r="W101" s="4"/>
      <c r="X101" s="4"/>
      <c r="Y101" s="4"/>
      <c r="Z101" s="4"/>
    </row>
    <row r="102" ht="12.0" customHeight="1">
      <c r="A102" s="38" t="s">
        <v>208</v>
      </c>
      <c r="B102" s="4"/>
      <c r="C102" s="4"/>
      <c r="D102" s="4"/>
      <c r="E102" s="4" t="s">
        <v>209</v>
      </c>
      <c r="K102" s="4"/>
      <c r="L102" s="4"/>
      <c r="M102" s="4"/>
      <c r="N102" s="4"/>
      <c r="O102" s="4"/>
      <c r="P102" s="4"/>
      <c r="Q102" s="4"/>
      <c r="R102" s="4"/>
      <c r="S102" s="4"/>
      <c r="T102" s="4"/>
      <c r="U102" s="4"/>
      <c r="V102" s="4"/>
      <c r="W102" s="4"/>
      <c r="X102" s="4"/>
      <c r="Y102" s="4"/>
      <c r="Z102" s="4"/>
    </row>
    <row r="103" ht="12.0" customHeight="1">
      <c r="A103" s="1" t="s">
        <v>150</v>
      </c>
      <c r="C103" s="1" t="s">
        <v>136</v>
      </c>
      <c r="G103" s="1" t="s">
        <v>151</v>
      </c>
      <c r="H103" s="1" t="s">
        <v>152</v>
      </c>
      <c r="I103" s="1"/>
      <c r="J103" s="1" t="s">
        <v>140</v>
      </c>
      <c r="K103" s="4"/>
      <c r="L103" s="4"/>
      <c r="M103" s="4"/>
      <c r="N103" s="4"/>
      <c r="O103" s="4"/>
      <c r="P103" s="4"/>
      <c r="Q103" s="4"/>
      <c r="R103" s="4"/>
      <c r="S103" s="4"/>
      <c r="T103" s="4"/>
      <c r="U103" s="4"/>
      <c r="V103" s="4"/>
      <c r="W103" s="4"/>
      <c r="X103" s="4"/>
      <c r="Y103" s="4"/>
      <c r="Z103" s="4"/>
    </row>
    <row r="104" ht="12.0" customHeight="1">
      <c r="A104" s="31"/>
      <c r="B104" s="30"/>
      <c r="C104" s="31"/>
      <c r="D104" s="30"/>
      <c r="E104" s="30"/>
      <c r="F104" s="30"/>
      <c r="G104" s="44">
        <v>0.0</v>
      </c>
      <c r="H104" s="42">
        <v>0.0</v>
      </c>
      <c r="I104" s="22"/>
      <c r="J104" s="45">
        <f t="shared" ref="J104:J105" si="27">G104*H104</f>
        <v>0</v>
      </c>
      <c r="K104" s="4"/>
      <c r="L104" s="4"/>
      <c r="M104" s="4"/>
      <c r="N104" s="4"/>
      <c r="O104" s="4"/>
      <c r="P104" s="4"/>
      <c r="Q104" s="4"/>
      <c r="R104" s="4"/>
      <c r="S104" s="4"/>
      <c r="T104" s="4"/>
      <c r="U104" s="4"/>
      <c r="V104" s="4"/>
      <c r="W104" s="4"/>
      <c r="X104" s="4"/>
      <c r="Y104" s="4"/>
      <c r="Z104" s="4"/>
    </row>
    <row r="105" ht="12.0" hidden="1" customHeight="1">
      <c r="A105" s="31"/>
      <c r="B105" s="30"/>
      <c r="C105" s="31"/>
      <c r="D105" s="30"/>
      <c r="E105" s="30"/>
      <c r="F105" s="30"/>
      <c r="G105" s="44">
        <v>0.0</v>
      </c>
      <c r="H105" s="42">
        <v>0.0</v>
      </c>
      <c r="I105" s="22"/>
      <c r="J105" s="45">
        <f t="shared" si="27"/>
        <v>0</v>
      </c>
      <c r="K105" s="4"/>
      <c r="L105" s="4"/>
      <c r="M105" s="4"/>
      <c r="N105" s="4"/>
      <c r="O105" s="4"/>
      <c r="P105" s="4"/>
      <c r="Q105" s="4"/>
      <c r="R105" s="4"/>
      <c r="S105" s="4"/>
      <c r="T105" s="4"/>
      <c r="U105" s="4"/>
      <c r="V105" s="4"/>
      <c r="W105" s="4"/>
      <c r="X105" s="4"/>
      <c r="Y105" s="4"/>
      <c r="Z105" s="4"/>
    </row>
    <row r="106" ht="12.0" customHeight="1">
      <c r="A106" s="4"/>
      <c r="B106" s="4"/>
      <c r="C106" s="4"/>
      <c r="D106" s="4"/>
      <c r="E106" s="4"/>
      <c r="F106" s="4"/>
      <c r="G106" s="68" t="s">
        <v>153</v>
      </c>
      <c r="I106" s="68"/>
      <c r="J106" s="69">
        <f>SUM(J104:J105)</f>
        <v>0</v>
      </c>
      <c r="K106" s="4"/>
      <c r="L106" s="4"/>
      <c r="M106" s="4"/>
      <c r="N106" s="4"/>
      <c r="O106" s="4"/>
      <c r="P106" s="4"/>
      <c r="Q106" s="4"/>
      <c r="R106" s="4"/>
      <c r="S106" s="4"/>
      <c r="T106" s="4"/>
      <c r="U106" s="4"/>
      <c r="V106" s="4"/>
      <c r="W106" s="4"/>
      <c r="X106" s="4"/>
      <c r="Y106" s="4"/>
      <c r="Z106" s="4"/>
    </row>
    <row r="107" ht="12.0" customHeight="1">
      <c r="A107" s="38" t="s">
        <v>154</v>
      </c>
      <c r="B107" s="4" t="s">
        <v>155</v>
      </c>
      <c r="K107" s="4"/>
      <c r="L107" s="4"/>
      <c r="M107" s="4"/>
      <c r="N107" s="4"/>
      <c r="O107" s="4"/>
      <c r="P107" s="4"/>
      <c r="Q107" s="4"/>
      <c r="R107" s="4"/>
      <c r="S107" s="4"/>
      <c r="T107" s="4"/>
      <c r="U107" s="4"/>
      <c r="V107" s="4"/>
      <c r="W107" s="4"/>
      <c r="X107" s="4"/>
      <c r="Y107" s="4"/>
      <c r="Z107" s="4"/>
    </row>
    <row r="108" ht="12.0" customHeight="1">
      <c r="A108" s="1" t="s">
        <v>150</v>
      </c>
      <c r="C108" s="1" t="s">
        <v>136</v>
      </c>
      <c r="G108" s="1" t="s">
        <v>151</v>
      </c>
      <c r="H108" s="1" t="s">
        <v>152</v>
      </c>
      <c r="I108" s="1"/>
      <c r="J108" s="1" t="s">
        <v>140</v>
      </c>
      <c r="K108" s="4"/>
      <c r="L108" s="4"/>
      <c r="M108" s="4"/>
      <c r="N108" s="4"/>
      <c r="O108" s="4"/>
      <c r="P108" s="4"/>
      <c r="Q108" s="4"/>
      <c r="R108" s="4"/>
      <c r="S108" s="4"/>
      <c r="T108" s="4"/>
      <c r="U108" s="4"/>
      <c r="V108" s="4"/>
      <c r="W108" s="4"/>
      <c r="X108" s="4"/>
      <c r="Y108" s="4"/>
      <c r="Z108" s="4"/>
    </row>
    <row r="109" ht="12.0" customHeight="1">
      <c r="A109" s="29"/>
      <c r="B109" s="30"/>
      <c r="C109" s="29"/>
      <c r="D109" s="30"/>
      <c r="E109" s="30"/>
      <c r="F109" s="30"/>
      <c r="G109" s="44">
        <v>0.0</v>
      </c>
      <c r="H109" s="42">
        <v>0.0</v>
      </c>
      <c r="I109" s="22"/>
      <c r="J109" s="45">
        <f t="shared" ref="J109:J110" si="28">G109*H109</f>
        <v>0</v>
      </c>
      <c r="K109" s="4"/>
      <c r="L109" s="4"/>
      <c r="M109" s="4"/>
      <c r="N109" s="4"/>
      <c r="O109" s="4"/>
      <c r="P109" s="4"/>
      <c r="Q109" s="4"/>
      <c r="R109" s="4"/>
      <c r="S109" s="4"/>
      <c r="T109" s="4"/>
      <c r="U109" s="4"/>
      <c r="V109" s="4"/>
      <c r="W109" s="4"/>
      <c r="X109" s="4"/>
      <c r="Y109" s="4"/>
      <c r="Z109" s="4"/>
    </row>
    <row r="110" ht="12.0" hidden="1" customHeight="1">
      <c r="A110" s="29"/>
      <c r="B110" s="30"/>
      <c r="C110" s="29"/>
      <c r="D110" s="30"/>
      <c r="E110" s="30"/>
      <c r="F110" s="30"/>
      <c r="G110" s="44">
        <v>0.0</v>
      </c>
      <c r="H110" s="42">
        <v>0.0</v>
      </c>
      <c r="I110" s="22"/>
      <c r="J110" s="45">
        <f t="shared" si="28"/>
        <v>0</v>
      </c>
      <c r="K110" s="4"/>
      <c r="L110" s="4"/>
      <c r="M110" s="4"/>
      <c r="N110" s="4"/>
      <c r="O110" s="4"/>
      <c r="P110" s="4"/>
      <c r="Q110" s="4"/>
      <c r="R110" s="4"/>
      <c r="S110" s="4"/>
      <c r="T110" s="4"/>
      <c r="U110" s="4"/>
      <c r="V110" s="4"/>
      <c r="W110" s="4"/>
      <c r="X110" s="4"/>
      <c r="Y110" s="4"/>
      <c r="Z110" s="4"/>
    </row>
    <row r="111" ht="12.0" customHeight="1">
      <c r="A111" s="4"/>
      <c r="B111" s="4"/>
      <c r="C111" s="4"/>
      <c r="D111" s="4"/>
      <c r="E111" s="4"/>
      <c r="F111" s="4"/>
      <c r="G111" s="68" t="s">
        <v>156</v>
      </c>
      <c r="I111" s="68"/>
      <c r="J111" s="69">
        <f>SUM(J109:J110)</f>
        <v>0</v>
      </c>
      <c r="K111" s="4"/>
      <c r="L111" s="4"/>
      <c r="M111" s="4"/>
      <c r="N111" s="4"/>
      <c r="O111" s="4"/>
      <c r="P111" s="4"/>
      <c r="Q111" s="4"/>
      <c r="R111" s="4"/>
      <c r="S111" s="4"/>
      <c r="T111" s="4"/>
      <c r="U111" s="4"/>
      <c r="V111" s="4"/>
      <c r="W111" s="4"/>
      <c r="X111" s="4"/>
      <c r="Y111" s="4"/>
      <c r="Z111" s="4"/>
    </row>
    <row r="112" ht="12.0" customHeight="1">
      <c r="A112" s="38" t="s">
        <v>157</v>
      </c>
      <c r="D112" s="4" t="s">
        <v>158</v>
      </c>
      <c r="K112" s="4"/>
      <c r="L112" s="4"/>
      <c r="M112" s="4"/>
      <c r="N112" s="4"/>
      <c r="O112" s="4"/>
      <c r="P112" s="4"/>
      <c r="Q112" s="4"/>
      <c r="R112" s="4"/>
      <c r="S112" s="4"/>
      <c r="T112" s="4"/>
      <c r="U112" s="4"/>
      <c r="V112" s="4"/>
      <c r="W112" s="4"/>
      <c r="X112" s="4"/>
      <c r="Y112" s="4"/>
      <c r="Z112" s="4"/>
    </row>
    <row r="113" ht="12.0" customHeight="1">
      <c r="A113" s="1" t="s">
        <v>150</v>
      </c>
      <c r="C113" s="1" t="s">
        <v>136</v>
      </c>
      <c r="G113" s="1" t="s">
        <v>198</v>
      </c>
      <c r="H113" s="1" t="s">
        <v>152</v>
      </c>
      <c r="I113" s="1"/>
      <c r="J113" s="1" t="s">
        <v>140</v>
      </c>
      <c r="K113" s="4"/>
      <c r="L113" s="4"/>
      <c r="M113" s="4"/>
      <c r="N113" s="4"/>
      <c r="O113" s="4"/>
      <c r="P113" s="4"/>
      <c r="Q113" s="4"/>
      <c r="R113" s="4"/>
      <c r="S113" s="4"/>
      <c r="T113" s="4"/>
      <c r="U113" s="4"/>
      <c r="V113" s="4"/>
      <c r="W113" s="4"/>
      <c r="X113" s="4"/>
      <c r="Y113" s="4"/>
      <c r="Z113" s="4"/>
    </row>
    <row r="114" ht="12.0" customHeight="1">
      <c r="A114" s="29"/>
      <c r="B114" s="30"/>
      <c r="C114" s="29"/>
      <c r="D114" s="30"/>
      <c r="E114" s="30"/>
      <c r="F114" s="30"/>
      <c r="G114" s="44">
        <v>0.0</v>
      </c>
      <c r="H114" s="42">
        <v>0.0</v>
      </c>
      <c r="I114" s="22"/>
      <c r="J114" s="45">
        <f t="shared" ref="J114:J115" si="29">G114*H114</f>
        <v>0</v>
      </c>
      <c r="K114" s="4"/>
      <c r="L114" s="4"/>
      <c r="M114" s="4"/>
      <c r="N114" s="4"/>
      <c r="O114" s="4"/>
      <c r="P114" s="4"/>
      <c r="Q114" s="4"/>
      <c r="R114" s="4"/>
      <c r="S114" s="4"/>
      <c r="T114" s="4"/>
      <c r="U114" s="4"/>
      <c r="V114" s="4"/>
      <c r="W114" s="4"/>
      <c r="X114" s="4"/>
      <c r="Y114" s="4"/>
      <c r="Z114" s="4"/>
    </row>
    <row r="115" ht="12.0" hidden="1" customHeight="1">
      <c r="A115" s="29"/>
      <c r="B115" s="30"/>
      <c r="C115" s="29"/>
      <c r="D115" s="30"/>
      <c r="E115" s="30"/>
      <c r="F115" s="30"/>
      <c r="G115" s="44">
        <v>0.0</v>
      </c>
      <c r="H115" s="42">
        <v>0.0</v>
      </c>
      <c r="I115" s="22"/>
      <c r="J115" s="45">
        <f t="shared" si="29"/>
        <v>0</v>
      </c>
      <c r="K115" s="4"/>
      <c r="L115" s="4"/>
      <c r="M115" s="4"/>
      <c r="N115" s="4"/>
      <c r="O115" s="4"/>
      <c r="P115" s="4"/>
      <c r="Q115" s="4"/>
      <c r="R115" s="4"/>
      <c r="S115" s="4"/>
      <c r="T115" s="4"/>
      <c r="U115" s="4"/>
      <c r="V115" s="4"/>
      <c r="W115" s="4"/>
      <c r="X115" s="4"/>
      <c r="Y115" s="4"/>
      <c r="Z115" s="4"/>
    </row>
    <row r="116" ht="12.0" customHeight="1">
      <c r="A116" s="4"/>
      <c r="B116" s="4"/>
      <c r="C116" s="4"/>
      <c r="D116" s="4"/>
      <c r="E116" s="4"/>
      <c r="F116" s="68" t="s">
        <v>159</v>
      </c>
      <c r="J116" s="69">
        <f>SUM(J114:J115)</f>
        <v>0</v>
      </c>
      <c r="K116" s="23" t="s">
        <v>160</v>
      </c>
      <c r="M116" s="4"/>
      <c r="N116" s="4"/>
      <c r="O116" s="4"/>
      <c r="P116" s="4"/>
      <c r="Q116" s="4"/>
      <c r="R116" s="4"/>
      <c r="S116" s="4"/>
      <c r="T116" s="4"/>
      <c r="U116" s="4"/>
      <c r="V116" s="4"/>
      <c r="W116" s="4"/>
      <c r="X116" s="4"/>
      <c r="Y116" s="4"/>
      <c r="Z116" s="4"/>
    </row>
    <row r="117" ht="12.0" customHeight="1">
      <c r="A117" s="38" t="s">
        <v>210</v>
      </c>
      <c r="B117" s="4"/>
      <c r="C117" s="4" t="s">
        <v>162</v>
      </c>
      <c r="M117" s="4"/>
      <c r="N117" s="4"/>
      <c r="O117" s="4"/>
      <c r="P117" s="4"/>
      <c r="Q117" s="4"/>
      <c r="R117" s="4"/>
      <c r="S117" s="4"/>
      <c r="T117" s="4"/>
      <c r="U117" s="4"/>
      <c r="V117" s="4"/>
      <c r="W117" s="4"/>
      <c r="X117" s="4"/>
      <c r="Y117" s="4"/>
      <c r="Z117" s="4"/>
    </row>
    <row r="118" ht="12.0" customHeight="1">
      <c r="A118" s="1" t="s">
        <v>150</v>
      </c>
      <c r="C118" s="1" t="s">
        <v>136</v>
      </c>
      <c r="G118" s="1"/>
      <c r="H118" s="1"/>
      <c r="I118" s="1"/>
      <c r="J118" s="1" t="s">
        <v>151</v>
      </c>
      <c r="M118" s="4"/>
      <c r="N118" s="4"/>
      <c r="O118" s="4" t="s">
        <v>55</v>
      </c>
      <c r="P118" s="4" t="s">
        <v>191</v>
      </c>
      <c r="Q118" s="4" t="s">
        <v>203</v>
      </c>
      <c r="R118" s="4"/>
      <c r="S118" s="4"/>
      <c r="T118" s="4"/>
      <c r="U118" s="4"/>
      <c r="V118" s="4"/>
      <c r="W118" s="4"/>
      <c r="X118" s="4"/>
      <c r="Y118" s="4"/>
      <c r="Z118" s="4"/>
    </row>
    <row r="119" ht="12.0" customHeight="1">
      <c r="A119" s="23">
        <f>'Year 2'!A111:B111</f>
        <v>0</v>
      </c>
      <c r="C119" s="23" t="str">
        <f>'Year 2'!C111:H111</f>
        <v/>
      </c>
      <c r="I119" s="23"/>
      <c r="J119" s="44">
        <v>0.0</v>
      </c>
      <c r="K119" s="7">
        <f t="shared" ref="K119:K122" si="30">IF(M119+J119&gt;25000,IF(M119&gt;=25000,0,25000-M119),J119)</f>
        <v>0</v>
      </c>
      <c r="L119" s="4">
        <v>1.0</v>
      </c>
      <c r="M119" s="7">
        <f>'Year 2'!N111</f>
        <v>0</v>
      </c>
      <c r="N119" s="7">
        <f t="shared" ref="N119:N122" si="31">SUM(M119,J119)</f>
        <v>0</v>
      </c>
      <c r="O119" s="7">
        <f>'Year 2'!O111</f>
        <v>0</v>
      </c>
      <c r="P119" s="7">
        <f>'Year 2'!P111</f>
        <v>0</v>
      </c>
      <c r="Q119" s="7">
        <f t="shared" ref="Q119:Q122" si="32">J119</f>
        <v>0</v>
      </c>
      <c r="R119" s="4"/>
      <c r="S119" s="4"/>
      <c r="T119" s="4"/>
      <c r="U119" s="4"/>
      <c r="V119" s="4"/>
      <c r="W119" s="4"/>
      <c r="X119" s="4"/>
      <c r="Y119" s="4"/>
      <c r="Z119" s="4"/>
    </row>
    <row r="120" ht="12.0" hidden="1" customHeight="1">
      <c r="A120" s="23" t="str">
        <f>'Year 2'!A112:B112</f>
        <v/>
      </c>
      <c r="C120" s="23" t="str">
        <f>'Year 2'!C112:H112</f>
        <v/>
      </c>
      <c r="I120" s="23"/>
      <c r="J120" s="44">
        <v>0.0</v>
      </c>
      <c r="K120" s="7">
        <f t="shared" si="30"/>
        <v>0</v>
      </c>
      <c r="L120" s="4">
        <v>1.0</v>
      </c>
      <c r="M120" s="7">
        <f>'Year 2'!N112</f>
        <v>0</v>
      </c>
      <c r="N120" s="7">
        <f t="shared" si="31"/>
        <v>0</v>
      </c>
      <c r="O120" s="7">
        <f>'Year 2'!O112</f>
        <v>0</v>
      </c>
      <c r="P120" s="7">
        <f>'Year 2'!P112</f>
        <v>0</v>
      </c>
      <c r="Q120" s="7">
        <f t="shared" si="32"/>
        <v>0</v>
      </c>
      <c r="R120" s="4"/>
      <c r="S120" s="4"/>
      <c r="T120" s="4"/>
      <c r="U120" s="4"/>
      <c r="V120" s="4"/>
      <c r="W120" s="4"/>
      <c r="X120" s="4"/>
      <c r="Y120" s="4"/>
      <c r="Z120" s="4"/>
    </row>
    <row r="121" ht="12.0" hidden="1" customHeight="1">
      <c r="A121" s="23">
        <f>'Year 2'!A113:B113</f>
        <v>0</v>
      </c>
      <c r="C121" s="23" t="str">
        <f>'Year 2'!C113:H113</f>
        <v/>
      </c>
      <c r="I121" s="23"/>
      <c r="J121" s="44">
        <v>0.0</v>
      </c>
      <c r="K121" s="7">
        <f t="shared" si="30"/>
        <v>0</v>
      </c>
      <c r="L121" s="4">
        <v>2.0</v>
      </c>
      <c r="M121" s="7">
        <f>'Year 2'!N113</f>
        <v>0</v>
      </c>
      <c r="N121" s="7">
        <f t="shared" si="31"/>
        <v>0</v>
      </c>
      <c r="O121" s="7">
        <f>'Year 2'!O113</f>
        <v>0</v>
      </c>
      <c r="P121" s="7">
        <f>'Year 2'!P113</f>
        <v>0</v>
      </c>
      <c r="Q121" s="7">
        <f t="shared" si="32"/>
        <v>0</v>
      </c>
      <c r="R121" s="4"/>
      <c r="S121" s="4"/>
      <c r="T121" s="4"/>
      <c r="U121" s="4"/>
      <c r="V121" s="4"/>
      <c r="W121" s="4"/>
      <c r="X121" s="4"/>
      <c r="Y121" s="4"/>
      <c r="Z121" s="4"/>
    </row>
    <row r="122" ht="12.0" hidden="1" customHeight="1">
      <c r="A122" s="29">
        <v>0.0</v>
      </c>
      <c r="B122" s="30"/>
      <c r="C122" s="29"/>
      <c r="D122" s="30"/>
      <c r="E122" s="30"/>
      <c r="F122" s="30"/>
      <c r="G122" s="30"/>
      <c r="H122" s="30"/>
      <c r="I122" s="23"/>
      <c r="J122" s="44">
        <v>0.0</v>
      </c>
      <c r="K122" s="7">
        <f t="shared" si="30"/>
        <v>0</v>
      </c>
      <c r="L122" s="4">
        <v>3.0</v>
      </c>
      <c r="M122" s="7">
        <v>0.0</v>
      </c>
      <c r="N122" s="7">
        <f t="shared" si="31"/>
        <v>0</v>
      </c>
      <c r="O122" s="7">
        <v>0.0</v>
      </c>
      <c r="P122" s="7">
        <v>0.0</v>
      </c>
      <c r="Q122" s="7">
        <f t="shared" si="32"/>
        <v>0</v>
      </c>
      <c r="R122" s="4"/>
      <c r="S122" s="4"/>
      <c r="T122" s="4"/>
      <c r="U122" s="4"/>
      <c r="V122" s="4"/>
      <c r="W122" s="4"/>
      <c r="X122" s="4"/>
      <c r="Y122" s="4"/>
      <c r="Z122" s="4"/>
    </row>
    <row r="123" ht="12.0" customHeight="1">
      <c r="A123" s="4"/>
      <c r="B123" s="4"/>
      <c r="C123" s="4"/>
      <c r="D123" s="4"/>
      <c r="E123" s="4"/>
      <c r="F123" s="68" t="s">
        <v>163</v>
      </c>
      <c r="I123" s="4"/>
      <c r="J123" s="69">
        <f t="shared" ref="J123:K123" si="33">SUM(J119:J122)</f>
        <v>0</v>
      </c>
      <c r="K123" s="70">
        <f t="shared" si="33"/>
        <v>0</v>
      </c>
      <c r="L123" s="23" t="s">
        <v>164</v>
      </c>
      <c r="M123" s="4" t="s">
        <v>165</v>
      </c>
      <c r="N123" s="4" t="s">
        <v>166</v>
      </c>
      <c r="O123" s="4"/>
      <c r="P123" s="4"/>
      <c r="Q123" s="4"/>
      <c r="R123" s="4"/>
      <c r="S123" s="4"/>
      <c r="T123" s="4"/>
      <c r="U123" s="4"/>
      <c r="V123" s="4"/>
      <c r="W123" s="4"/>
      <c r="X123" s="4"/>
      <c r="Y123" s="4"/>
      <c r="Z123" s="4"/>
    </row>
    <row r="124" ht="12.0" customHeight="1">
      <c r="A124" s="38" t="s">
        <v>211</v>
      </c>
      <c r="B124" s="4"/>
      <c r="C124" s="4"/>
      <c r="D124" s="4"/>
      <c r="E124" s="4"/>
      <c r="F124" s="4"/>
      <c r="G124" s="71"/>
      <c r="H124" s="71"/>
      <c r="I124" s="71"/>
      <c r="J124" s="72"/>
      <c r="K124" s="4"/>
      <c r="L124" s="23"/>
      <c r="M124" s="4"/>
      <c r="N124" s="4"/>
      <c r="O124" s="4"/>
      <c r="P124" s="4"/>
      <c r="Q124" s="4"/>
      <c r="R124" s="4"/>
      <c r="S124" s="4"/>
      <c r="T124" s="4"/>
      <c r="U124" s="4"/>
      <c r="V124" s="4"/>
      <c r="W124" s="4"/>
      <c r="X124" s="4"/>
      <c r="Y124" s="4"/>
      <c r="Z124" s="4"/>
    </row>
    <row r="125" ht="12.0" customHeight="1">
      <c r="A125" s="1" t="s">
        <v>150</v>
      </c>
      <c r="C125" s="1" t="s">
        <v>136</v>
      </c>
      <c r="G125" s="1" t="s">
        <v>151</v>
      </c>
      <c r="H125" s="1" t="s">
        <v>152</v>
      </c>
      <c r="I125" s="1"/>
      <c r="J125" s="1" t="s">
        <v>140</v>
      </c>
      <c r="K125" s="4"/>
      <c r="L125" s="4"/>
      <c r="M125" s="4"/>
      <c r="N125" s="4"/>
      <c r="O125" s="4"/>
      <c r="P125" s="4"/>
      <c r="Q125" s="4"/>
      <c r="R125" s="4"/>
      <c r="S125" s="4"/>
      <c r="T125" s="4"/>
      <c r="U125" s="4"/>
      <c r="V125" s="4"/>
      <c r="W125" s="4"/>
      <c r="X125" s="4"/>
      <c r="Y125" s="4"/>
      <c r="Z125" s="4"/>
    </row>
    <row r="126" ht="12.0" hidden="1" customHeight="1">
      <c r="A126" s="1"/>
      <c r="B126" s="1"/>
      <c r="C126" s="1"/>
      <c r="D126" s="1"/>
      <c r="E126" s="1"/>
      <c r="F126" s="1"/>
      <c r="G126" s="1"/>
      <c r="H126" s="1"/>
      <c r="I126" s="1"/>
      <c r="J126" s="1"/>
      <c r="K126" s="4"/>
      <c r="L126" s="4"/>
      <c r="M126" s="4"/>
      <c r="N126" s="4"/>
      <c r="O126" s="4"/>
      <c r="P126" s="4"/>
      <c r="Q126" s="4"/>
      <c r="R126" s="4"/>
      <c r="S126" s="4"/>
      <c r="T126" s="4"/>
      <c r="U126" s="4"/>
      <c r="V126" s="4"/>
      <c r="W126" s="4"/>
      <c r="X126" s="4"/>
      <c r="Y126" s="4"/>
      <c r="Z126" s="4"/>
    </row>
    <row r="127" ht="12.0" hidden="1" customHeight="1">
      <c r="A127" s="4" t="s">
        <v>168</v>
      </c>
      <c r="B127" s="1"/>
      <c r="C127" s="1"/>
      <c r="D127" s="1"/>
      <c r="E127" s="1"/>
      <c r="F127" s="1"/>
      <c r="G127" s="1"/>
      <c r="H127" s="1"/>
      <c r="I127" s="1"/>
      <c r="J127" s="1"/>
      <c r="K127" s="4"/>
      <c r="L127" s="4"/>
      <c r="M127" s="4"/>
      <c r="N127" s="4"/>
      <c r="O127" s="4"/>
      <c r="P127" s="4"/>
      <c r="Q127" s="4"/>
      <c r="R127" s="4"/>
      <c r="S127" s="4"/>
      <c r="T127" s="4"/>
      <c r="U127" s="4"/>
      <c r="V127" s="4"/>
      <c r="W127" s="4"/>
      <c r="X127" s="4"/>
      <c r="Y127" s="4"/>
      <c r="Z127" s="4"/>
    </row>
    <row r="128" ht="12.0" hidden="1" customHeight="1">
      <c r="A128" s="4" t="s">
        <v>169</v>
      </c>
      <c r="B128" s="4"/>
      <c r="C128" s="4"/>
      <c r="D128" s="4"/>
      <c r="E128" s="4"/>
      <c r="F128" s="4"/>
      <c r="G128" s="4"/>
      <c r="H128" s="4"/>
      <c r="I128" s="4"/>
      <c r="J128" s="4"/>
      <c r="K128" s="4"/>
      <c r="L128" s="4"/>
      <c r="M128" s="4"/>
      <c r="N128" s="4"/>
      <c r="O128" s="4"/>
      <c r="P128" s="4"/>
      <c r="Q128" s="4"/>
      <c r="R128" s="4"/>
      <c r="S128" s="4"/>
      <c r="T128" s="4"/>
      <c r="U128" s="4"/>
      <c r="V128" s="4"/>
      <c r="W128" s="4"/>
      <c r="X128" s="4"/>
      <c r="Y128" s="4"/>
      <c r="Z128" s="4"/>
    </row>
    <row r="129" ht="12.0" hidden="1" customHeight="1">
      <c r="A129" s="23" t="s">
        <v>134</v>
      </c>
      <c r="B129" s="23"/>
      <c r="C129" s="23"/>
      <c r="D129" s="23"/>
      <c r="E129" s="23"/>
      <c r="F129" s="23"/>
      <c r="G129" s="7"/>
      <c r="H129" s="4"/>
      <c r="I129" s="4"/>
      <c r="J129" s="7"/>
      <c r="K129" s="4"/>
      <c r="L129" s="4"/>
      <c r="M129" s="4"/>
      <c r="N129" s="4"/>
      <c r="O129" s="4"/>
      <c r="P129" s="4"/>
      <c r="Q129" s="4"/>
      <c r="R129" s="4"/>
      <c r="S129" s="4"/>
      <c r="T129" s="4"/>
      <c r="U129" s="4"/>
      <c r="V129" s="4"/>
      <c r="W129" s="4"/>
      <c r="X129" s="4"/>
      <c r="Y129" s="4"/>
      <c r="Z129" s="4"/>
    </row>
    <row r="130" ht="12.75" hidden="1" customHeight="1">
      <c r="A130" s="23" t="s">
        <v>170</v>
      </c>
      <c r="B130" s="23"/>
      <c r="C130" s="23"/>
      <c r="D130" s="23"/>
      <c r="E130" s="23"/>
      <c r="F130" s="23"/>
      <c r="G130" s="7"/>
      <c r="H130" s="4"/>
      <c r="I130" s="4"/>
      <c r="J130" s="7"/>
      <c r="K130" s="4"/>
      <c r="L130" s="4"/>
      <c r="M130" s="4"/>
      <c r="N130" s="4"/>
      <c r="O130" s="4"/>
      <c r="P130" s="4"/>
      <c r="Q130" s="4"/>
      <c r="R130" s="4"/>
      <c r="S130" s="4"/>
      <c r="T130" s="4"/>
      <c r="U130" s="4"/>
      <c r="V130" s="4"/>
      <c r="W130" s="4"/>
      <c r="X130" s="4"/>
      <c r="Y130" s="4"/>
      <c r="Z130" s="4"/>
    </row>
    <row r="131" ht="12.75" hidden="1" customHeight="1">
      <c r="A131" s="23" t="s">
        <v>171</v>
      </c>
      <c r="B131" s="23"/>
      <c r="C131" s="23"/>
      <c r="D131" s="23"/>
      <c r="E131" s="23"/>
      <c r="F131" s="23"/>
      <c r="G131" s="7"/>
      <c r="H131" s="4"/>
      <c r="I131" s="4"/>
      <c r="J131" s="7"/>
      <c r="K131" s="4"/>
      <c r="L131" s="4"/>
      <c r="M131" s="4"/>
      <c r="N131" s="4"/>
      <c r="O131" s="4"/>
      <c r="P131" s="4"/>
      <c r="Q131" s="4"/>
      <c r="R131" s="4"/>
      <c r="S131" s="4"/>
      <c r="T131" s="4"/>
      <c r="U131" s="4"/>
      <c r="V131" s="4"/>
      <c r="W131" s="4"/>
      <c r="X131" s="4"/>
      <c r="Y131" s="4"/>
      <c r="Z131" s="4"/>
    </row>
    <row r="132" ht="12.75" customHeight="1">
      <c r="A132" s="31"/>
      <c r="B132" s="30"/>
      <c r="C132" s="29"/>
      <c r="D132" s="30"/>
      <c r="E132" s="30"/>
      <c r="F132" s="30"/>
      <c r="G132" s="44">
        <v>0.0</v>
      </c>
      <c r="H132" s="42">
        <v>0.0</v>
      </c>
      <c r="I132" s="22"/>
      <c r="J132" s="45">
        <f t="shared" ref="J132:J133" si="34">G132*H132</f>
        <v>0</v>
      </c>
      <c r="K132" s="4"/>
      <c r="L132" s="4"/>
      <c r="M132" s="4"/>
      <c r="N132" s="4"/>
      <c r="O132" s="4"/>
      <c r="P132" s="4"/>
      <c r="Q132" s="4"/>
      <c r="R132" s="4"/>
      <c r="S132" s="4"/>
      <c r="T132" s="4"/>
      <c r="U132" s="4"/>
      <c r="V132" s="4"/>
      <c r="W132" s="4"/>
      <c r="X132" s="4"/>
      <c r="Y132" s="4"/>
      <c r="Z132" s="4"/>
    </row>
    <row r="133" ht="12.75" hidden="1" customHeight="1">
      <c r="A133" s="31"/>
      <c r="B133" s="30"/>
      <c r="C133" s="67"/>
      <c r="D133" s="67"/>
      <c r="E133" s="67"/>
      <c r="F133" s="67"/>
      <c r="G133" s="44">
        <v>0.0</v>
      </c>
      <c r="H133" s="42">
        <v>0.0</v>
      </c>
      <c r="I133" s="22"/>
      <c r="J133" s="45">
        <f t="shared" si="34"/>
        <v>0</v>
      </c>
      <c r="K133" s="4"/>
      <c r="L133" s="4"/>
      <c r="M133" s="4"/>
      <c r="N133" s="4"/>
      <c r="O133" s="4"/>
      <c r="P133" s="4"/>
      <c r="Q133" s="4"/>
      <c r="R133" s="4"/>
      <c r="S133" s="4"/>
      <c r="T133" s="4"/>
      <c r="U133" s="4"/>
      <c r="V133" s="4"/>
      <c r="W133" s="4"/>
      <c r="X133" s="4"/>
      <c r="Y133" s="4"/>
      <c r="Z133" s="4"/>
    </row>
    <row r="134" ht="12.0" customHeight="1">
      <c r="A134" s="35"/>
      <c r="B134" s="35"/>
      <c r="C134" s="35"/>
      <c r="D134" s="4"/>
      <c r="E134" s="4"/>
      <c r="F134" s="4"/>
      <c r="G134" s="45"/>
      <c r="H134" s="73" t="s">
        <v>172</v>
      </c>
      <c r="I134" s="68"/>
      <c r="J134" s="69">
        <f>SUM(J132:J133)</f>
        <v>0</v>
      </c>
      <c r="K134" s="23"/>
      <c r="L134" s="23"/>
      <c r="M134" s="4"/>
      <c r="N134" s="4"/>
      <c r="O134" s="4"/>
      <c r="P134" s="4"/>
      <c r="Q134" s="4"/>
      <c r="R134" s="4"/>
      <c r="S134" s="4"/>
      <c r="T134" s="4"/>
      <c r="U134" s="4"/>
      <c r="V134" s="4"/>
      <c r="W134" s="4"/>
      <c r="X134" s="4"/>
      <c r="Y134" s="4"/>
      <c r="Z134" s="4"/>
    </row>
    <row r="135" ht="12.0" customHeight="1">
      <c r="A135" s="38" t="s">
        <v>173</v>
      </c>
      <c r="B135" s="4"/>
      <c r="C135" s="4"/>
      <c r="D135" s="4"/>
      <c r="E135" s="4" t="s">
        <v>174</v>
      </c>
      <c r="F135" s="4"/>
      <c r="G135" s="71"/>
      <c r="H135" s="71"/>
      <c r="I135" s="71"/>
      <c r="J135" s="72"/>
      <c r="K135" s="4"/>
      <c r="L135" s="23"/>
      <c r="M135" s="4"/>
      <c r="N135" s="4"/>
      <c r="O135" s="4"/>
      <c r="P135" s="4"/>
      <c r="Q135" s="4"/>
      <c r="R135" s="4"/>
      <c r="S135" s="4"/>
      <c r="T135" s="4"/>
      <c r="U135" s="4"/>
      <c r="V135" s="4"/>
      <c r="W135" s="4"/>
      <c r="X135" s="4"/>
      <c r="Y135" s="4"/>
      <c r="Z135" s="4"/>
    </row>
    <row r="136" ht="12.0" customHeight="1">
      <c r="A136" s="1" t="s">
        <v>150</v>
      </c>
      <c r="C136" s="1" t="s">
        <v>136</v>
      </c>
      <c r="G136" s="1" t="s">
        <v>151</v>
      </c>
      <c r="H136" s="1" t="s">
        <v>152</v>
      </c>
      <c r="I136" s="1"/>
      <c r="J136" s="1" t="s">
        <v>140</v>
      </c>
      <c r="K136" s="4"/>
      <c r="L136" s="4"/>
      <c r="M136" s="4"/>
      <c r="N136" s="4"/>
      <c r="O136" s="4"/>
      <c r="P136" s="4"/>
      <c r="Q136" s="4"/>
      <c r="R136" s="4"/>
      <c r="S136" s="4"/>
      <c r="T136" s="4"/>
      <c r="U136" s="4"/>
      <c r="V136" s="4"/>
      <c r="W136" s="4"/>
      <c r="X136" s="4"/>
      <c r="Y136" s="4"/>
      <c r="Z136" s="4"/>
    </row>
    <row r="137" ht="12.0" hidden="1" customHeight="1">
      <c r="A137" s="35"/>
      <c r="B137" s="35"/>
      <c r="C137" s="35"/>
      <c r="D137" s="4"/>
      <c r="E137" s="4"/>
      <c r="F137" s="4"/>
      <c r="G137" s="45"/>
      <c r="H137" s="73"/>
      <c r="I137" s="68"/>
      <c r="J137" s="69"/>
      <c r="K137" s="23"/>
      <c r="L137" s="23"/>
      <c r="M137" s="4"/>
      <c r="N137" s="4"/>
      <c r="O137" s="4"/>
      <c r="P137" s="4"/>
      <c r="Q137" s="4"/>
      <c r="R137" s="4"/>
      <c r="S137" s="4"/>
      <c r="T137" s="4"/>
      <c r="U137" s="4"/>
      <c r="V137" s="4"/>
      <c r="W137" s="4"/>
      <c r="X137" s="4"/>
      <c r="Y137" s="4"/>
      <c r="Z137" s="4"/>
    </row>
    <row r="138" ht="12.0" hidden="1" customHeight="1">
      <c r="A138" s="35"/>
      <c r="B138" s="35"/>
      <c r="C138" s="35"/>
      <c r="D138" s="4"/>
      <c r="E138" s="4"/>
      <c r="F138" s="4"/>
      <c r="G138" s="45"/>
      <c r="H138" s="73"/>
      <c r="I138" s="68"/>
      <c r="J138" s="69"/>
      <c r="K138" s="23"/>
      <c r="L138" s="23"/>
      <c r="M138" s="4"/>
      <c r="N138" s="4"/>
      <c r="O138" s="4"/>
      <c r="P138" s="4"/>
      <c r="Q138" s="4"/>
      <c r="R138" s="4"/>
      <c r="S138" s="4"/>
      <c r="T138" s="4"/>
      <c r="U138" s="4"/>
      <c r="V138" s="4"/>
      <c r="W138" s="4"/>
      <c r="X138" s="4"/>
      <c r="Y138" s="4"/>
      <c r="Z138" s="4"/>
    </row>
    <row r="139" ht="12.0" hidden="1" customHeight="1">
      <c r="A139" s="35"/>
      <c r="B139" s="35"/>
      <c r="C139" s="35"/>
      <c r="D139" s="4"/>
      <c r="E139" s="4"/>
      <c r="F139" s="4"/>
      <c r="G139" s="45"/>
      <c r="H139" s="73"/>
      <c r="I139" s="68"/>
      <c r="J139" s="69"/>
      <c r="K139" s="23"/>
      <c r="L139" s="23"/>
      <c r="M139" s="4"/>
      <c r="N139" s="4"/>
      <c r="O139" s="4"/>
      <c r="P139" s="4"/>
      <c r="Q139" s="4"/>
      <c r="R139" s="4"/>
      <c r="S139" s="4"/>
      <c r="T139" s="4"/>
      <c r="U139" s="4"/>
      <c r="V139" s="4"/>
      <c r="W139" s="4"/>
      <c r="X139" s="4"/>
      <c r="Y139" s="4"/>
      <c r="Z139" s="4"/>
    </row>
    <row r="140" ht="12.0" hidden="1" customHeight="1">
      <c r="A140" s="35"/>
      <c r="B140" s="35"/>
      <c r="C140" s="35"/>
      <c r="D140" s="4"/>
      <c r="E140" s="4"/>
      <c r="F140" s="4"/>
      <c r="G140" s="45"/>
      <c r="H140" s="73"/>
      <c r="I140" s="68"/>
      <c r="J140" s="69"/>
      <c r="K140" s="23"/>
      <c r="L140" s="23"/>
      <c r="M140" s="4"/>
      <c r="N140" s="4"/>
      <c r="O140" s="4"/>
      <c r="P140" s="4"/>
      <c r="Q140" s="4"/>
      <c r="R140" s="4"/>
      <c r="S140" s="4"/>
      <c r="T140" s="4"/>
      <c r="U140" s="4"/>
      <c r="V140" s="4"/>
      <c r="W140" s="4"/>
      <c r="X140" s="4"/>
      <c r="Y140" s="4"/>
      <c r="Z140" s="4"/>
    </row>
    <row r="141" ht="12.0" hidden="1" customHeight="1">
      <c r="A141" s="35"/>
      <c r="B141" s="35"/>
      <c r="C141" s="35"/>
      <c r="D141" s="4"/>
      <c r="E141" s="4"/>
      <c r="F141" s="4"/>
      <c r="G141" s="45"/>
      <c r="H141" s="73"/>
      <c r="I141" s="68"/>
      <c r="J141" s="69"/>
      <c r="K141" s="23"/>
      <c r="L141" s="23"/>
      <c r="M141" s="4"/>
      <c r="N141" s="4"/>
      <c r="O141" s="4"/>
      <c r="P141" s="4"/>
      <c r="Q141" s="4"/>
      <c r="R141" s="4"/>
      <c r="S141" s="4"/>
      <c r="T141" s="4"/>
      <c r="U141" s="4"/>
      <c r="V141" s="4"/>
      <c r="W141" s="4"/>
      <c r="X141" s="4"/>
      <c r="Y141" s="4"/>
      <c r="Z141" s="4"/>
    </row>
    <row r="142" ht="12.0" hidden="1" customHeight="1">
      <c r="A142" s="35"/>
      <c r="B142" s="35"/>
      <c r="C142" s="35"/>
      <c r="D142" s="4"/>
      <c r="E142" s="4"/>
      <c r="F142" s="4"/>
      <c r="G142" s="45"/>
      <c r="H142" s="73"/>
      <c r="I142" s="68"/>
      <c r="J142" s="69"/>
      <c r="K142" s="23"/>
      <c r="L142" s="23"/>
      <c r="M142" s="4"/>
      <c r="N142" s="4"/>
      <c r="O142" s="4"/>
      <c r="P142" s="4"/>
      <c r="Q142" s="4"/>
      <c r="R142" s="4"/>
      <c r="S142" s="4"/>
      <c r="T142" s="4"/>
      <c r="U142" s="4"/>
      <c r="V142" s="4"/>
      <c r="W142" s="4"/>
      <c r="X142" s="4"/>
      <c r="Y142" s="4"/>
      <c r="Z142" s="4"/>
    </row>
    <row r="143" ht="12.75" customHeight="1">
      <c r="A143" s="31"/>
      <c r="B143" s="30"/>
      <c r="C143" s="29"/>
      <c r="D143" s="30"/>
      <c r="E143" s="30"/>
      <c r="F143" s="30"/>
      <c r="G143" s="44">
        <v>0.0</v>
      </c>
      <c r="H143" s="42">
        <v>0.0</v>
      </c>
      <c r="I143" s="22"/>
      <c r="J143" s="45">
        <f t="shared" ref="J143:J144" si="35">G143*H143</f>
        <v>0</v>
      </c>
      <c r="K143" s="4"/>
      <c r="L143" s="4"/>
      <c r="M143" s="4"/>
      <c r="N143" s="4"/>
      <c r="O143" s="4"/>
      <c r="P143" s="4"/>
      <c r="Q143" s="4"/>
      <c r="R143" s="4"/>
      <c r="S143" s="4"/>
      <c r="T143" s="4"/>
      <c r="U143" s="4"/>
      <c r="V143" s="4"/>
      <c r="W143" s="4"/>
      <c r="X143" s="4"/>
      <c r="Y143" s="4"/>
      <c r="Z143" s="4"/>
    </row>
    <row r="144" ht="12.75" hidden="1" customHeight="1">
      <c r="A144" s="31"/>
      <c r="B144" s="30"/>
      <c r="C144" s="29"/>
      <c r="D144" s="30"/>
      <c r="E144" s="30"/>
      <c r="F144" s="30"/>
      <c r="G144" s="44">
        <v>0.0</v>
      </c>
      <c r="H144" s="42">
        <v>0.0</v>
      </c>
      <c r="I144" s="22"/>
      <c r="J144" s="45">
        <f t="shared" si="35"/>
        <v>0</v>
      </c>
      <c r="K144" s="4"/>
      <c r="L144" s="4"/>
      <c r="M144" s="4"/>
      <c r="N144" s="4"/>
      <c r="O144" s="4"/>
      <c r="P144" s="4"/>
      <c r="Q144" s="4"/>
      <c r="R144" s="4"/>
      <c r="S144" s="4"/>
      <c r="T144" s="4"/>
      <c r="U144" s="4"/>
      <c r="V144" s="4"/>
      <c r="W144" s="4"/>
      <c r="X144" s="4"/>
      <c r="Y144" s="4"/>
      <c r="Z144" s="4"/>
    </row>
    <row r="145" ht="12.0" customHeight="1">
      <c r="A145" s="35"/>
      <c r="B145" s="35"/>
      <c r="C145" s="35"/>
      <c r="D145" s="4"/>
      <c r="E145" s="4"/>
      <c r="F145" s="4"/>
      <c r="G145" s="45"/>
      <c r="H145" s="73" t="s">
        <v>177</v>
      </c>
      <c r="I145" s="68"/>
      <c r="J145" s="69">
        <f>SUM(J143:J144)</f>
        <v>0</v>
      </c>
      <c r="K145" s="23"/>
      <c r="L145" s="23"/>
      <c r="M145" s="4"/>
      <c r="N145" s="4"/>
      <c r="O145" s="4"/>
      <c r="P145" s="4"/>
      <c r="Q145" s="4"/>
      <c r="R145" s="4"/>
      <c r="S145" s="4"/>
      <c r="T145" s="4"/>
      <c r="U145" s="4"/>
      <c r="V145" s="4"/>
      <c r="W145" s="4"/>
      <c r="X145" s="4"/>
      <c r="Y145" s="4"/>
      <c r="Z145" s="4"/>
    </row>
    <row r="146" ht="12.0" customHeight="1">
      <c r="A146" s="38" t="s">
        <v>212</v>
      </c>
      <c r="B146" s="4"/>
      <c r="C146" s="4"/>
      <c r="D146" s="4"/>
      <c r="E146" s="4"/>
      <c r="F146" s="4"/>
      <c r="G146" s="71"/>
      <c r="H146" s="71"/>
      <c r="I146" s="71"/>
      <c r="J146" s="72"/>
      <c r="K146" s="23"/>
      <c r="L146" s="23"/>
      <c r="M146" s="4"/>
      <c r="N146" s="4"/>
      <c r="O146" s="4"/>
      <c r="P146" s="4"/>
      <c r="Q146" s="4"/>
      <c r="R146" s="4"/>
      <c r="S146" s="4"/>
      <c r="T146" s="4"/>
      <c r="U146" s="4"/>
      <c r="V146" s="4"/>
      <c r="W146" s="4"/>
      <c r="X146" s="4"/>
      <c r="Y146" s="4"/>
      <c r="Z146" s="4"/>
    </row>
    <row r="147" ht="12.0" customHeight="1">
      <c r="A147" s="1" t="s">
        <v>150</v>
      </c>
      <c r="C147" s="1" t="s">
        <v>136</v>
      </c>
      <c r="G147" s="1" t="s">
        <v>198</v>
      </c>
      <c r="H147" s="1" t="s">
        <v>152</v>
      </c>
      <c r="I147" s="1"/>
      <c r="J147" s="1" t="s">
        <v>140</v>
      </c>
      <c r="K147" s="23"/>
      <c r="L147" s="23"/>
      <c r="M147" s="4"/>
      <c r="N147" s="4"/>
      <c r="O147" s="4"/>
      <c r="P147" s="4"/>
      <c r="Q147" s="4"/>
      <c r="R147" s="4"/>
      <c r="S147" s="4"/>
      <c r="T147" s="4"/>
      <c r="U147" s="4"/>
      <c r="V147" s="4"/>
      <c r="W147" s="4"/>
      <c r="X147" s="4"/>
      <c r="Y147" s="4"/>
      <c r="Z147" s="4"/>
    </row>
    <row r="148" ht="12.75" hidden="1" customHeight="1">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row>
    <row r="149" ht="12.75" hidden="1" customHeight="1">
      <c r="A149" s="4" t="s">
        <v>179</v>
      </c>
      <c r="C149" s="4"/>
      <c r="D149" s="4"/>
      <c r="E149" s="4"/>
      <c r="F149" s="4"/>
      <c r="G149" s="4"/>
      <c r="H149" s="4"/>
      <c r="I149" s="4"/>
      <c r="J149" s="4"/>
      <c r="K149" s="23" t="s">
        <v>160</v>
      </c>
      <c r="M149" s="4"/>
      <c r="N149" s="4"/>
      <c r="O149" s="4"/>
      <c r="P149" s="4"/>
      <c r="Q149" s="4"/>
      <c r="R149" s="4"/>
      <c r="S149" s="4"/>
      <c r="T149" s="4"/>
      <c r="U149" s="4"/>
      <c r="V149" s="4"/>
      <c r="W149" s="4"/>
      <c r="X149" s="4"/>
      <c r="Y149" s="4"/>
      <c r="Z149" s="4"/>
    </row>
    <row r="150" ht="12.75" hidden="1" customHeight="1">
      <c r="A150" s="4" t="s">
        <v>180</v>
      </c>
      <c r="C150" s="4"/>
      <c r="D150" s="4"/>
      <c r="E150" s="4"/>
      <c r="F150" s="4"/>
      <c r="G150" s="4"/>
      <c r="H150" s="4"/>
      <c r="I150" s="4"/>
      <c r="J150" s="4"/>
      <c r="M150" s="4"/>
      <c r="N150" s="4"/>
      <c r="O150" s="4"/>
      <c r="P150" s="4"/>
      <c r="Q150" s="4"/>
      <c r="R150" s="4"/>
      <c r="S150" s="4"/>
      <c r="T150" s="4"/>
      <c r="U150" s="4"/>
      <c r="V150" s="4"/>
      <c r="W150" s="4"/>
      <c r="X150" s="4"/>
      <c r="Y150" s="4"/>
      <c r="Z150" s="4"/>
    </row>
    <row r="151" ht="12.75" hidden="1" customHeight="1">
      <c r="A151" s="4" t="s">
        <v>181</v>
      </c>
      <c r="C151" s="4"/>
      <c r="D151" s="4"/>
      <c r="E151" s="4"/>
      <c r="F151" s="4"/>
      <c r="G151" s="4"/>
      <c r="H151" s="4"/>
      <c r="I151" s="4"/>
      <c r="J151" s="4"/>
      <c r="M151" s="4"/>
      <c r="N151" s="4"/>
      <c r="O151" s="4"/>
      <c r="P151" s="4"/>
      <c r="Q151" s="4"/>
      <c r="R151" s="4"/>
      <c r="S151" s="4"/>
      <c r="T151" s="4"/>
      <c r="U151" s="4"/>
      <c r="V151" s="4"/>
      <c r="W151" s="4"/>
      <c r="X151" s="4"/>
      <c r="Y151" s="4"/>
      <c r="Z151" s="4"/>
    </row>
    <row r="152" ht="12.0" customHeight="1">
      <c r="A152" s="31"/>
      <c r="B152" s="30"/>
      <c r="C152" s="29"/>
      <c r="D152" s="30"/>
      <c r="E152" s="30"/>
      <c r="F152" s="30"/>
      <c r="G152" s="44">
        <v>0.0</v>
      </c>
      <c r="H152" s="42">
        <v>0.0</v>
      </c>
      <c r="I152" s="22"/>
      <c r="J152" s="45">
        <f t="shared" ref="J152:J153" si="36">G152*H152</f>
        <v>0</v>
      </c>
      <c r="K152" s="7">
        <f t="shared" ref="K152:K153" si="37">IF(OR(A152=$A$149,A152=$A$150),0,J152)</f>
        <v>0</v>
      </c>
      <c r="L152" s="4"/>
      <c r="M152" s="4"/>
      <c r="N152" s="4"/>
      <c r="O152" s="4"/>
      <c r="P152" s="4"/>
      <c r="Q152" s="4"/>
      <c r="R152" s="4"/>
      <c r="S152" s="4"/>
      <c r="T152" s="4"/>
      <c r="U152" s="4"/>
      <c r="V152" s="4"/>
      <c r="W152" s="4"/>
      <c r="X152" s="4"/>
      <c r="Y152" s="4"/>
      <c r="Z152" s="4"/>
    </row>
    <row r="153" ht="12.75" hidden="1" customHeight="1">
      <c r="A153" s="31"/>
      <c r="B153" s="30"/>
      <c r="C153" s="29"/>
      <c r="D153" s="30"/>
      <c r="E153" s="30"/>
      <c r="F153" s="30"/>
      <c r="G153" s="44">
        <v>0.0</v>
      </c>
      <c r="H153" s="42">
        <v>0.0</v>
      </c>
      <c r="I153" s="22"/>
      <c r="J153" s="45">
        <f t="shared" si="36"/>
        <v>0</v>
      </c>
      <c r="K153" s="7">
        <f t="shared" si="37"/>
        <v>0</v>
      </c>
      <c r="L153" s="4"/>
      <c r="M153" s="4"/>
      <c r="N153" s="4"/>
      <c r="O153" s="4"/>
      <c r="P153" s="4"/>
      <c r="Q153" s="4"/>
      <c r="R153" s="4"/>
      <c r="S153" s="4"/>
      <c r="T153" s="4"/>
      <c r="U153" s="4"/>
      <c r="V153" s="4"/>
      <c r="W153" s="4"/>
      <c r="X153" s="4"/>
      <c r="Y153" s="4"/>
      <c r="Z153" s="4"/>
    </row>
    <row r="154" ht="12.0" customHeight="1">
      <c r="A154" s="4"/>
      <c r="B154" s="4"/>
      <c r="C154" s="4"/>
      <c r="D154" s="4"/>
      <c r="E154" s="4"/>
      <c r="F154" s="4"/>
      <c r="G154" s="45"/>
      <c r="H154" s="73" t="s">
        <v>182</v>
      </c>
      <c r="I154" s="68"/>
      <c r="J154" s="69">
        <f t="shared" ref="J154:K154" si="38">SUM(J152:J153)</f>
        <v>0</v>
      </c>
      <c r="K154" s="70">
        <f t="shared" si="38"/>
        <v>0</v>
      </c>
      <c r="L154" s="4"/>
      <c r="M154" s="4"/>
      <c r="N154" s="4"/>
      <c r="O154" s="4"/>
      <c r="P154" s="4"/>
      <c r="Q154" s="4"/>
      <c r="R154" s="4"/>
      <c r="S154" s="4"/>
      <c r="T154" s="4"/>
      <c r="U154" s="4"/>
      <c r="V154" s="4"/>
      <c r="W154" s="4"/>
      <c r="X154" s="4"/>
      <c r="Y154" s="4"/>
      <c r="Z154" s="4"/>
    </row>
    <row r="155" ht="12.0" customHeight="1">
      <c r="A155" s="38" t="s">
        <v>183</v>
      </c>
      <c r="B155" s="4"/>
      <c r="C155" s="4"/>
      <c r="D155" s="4"/>
      <c r="E155" s="4"/>
      <c r="F155" s="4"/>
      <c r="G155" s="4"/>
      <c r="H155" s="4"/>
      <c r="I155" s="4"/>
      <c r="J155" s="4"/>
      <c r="K155" s="4"/>
      <c r="L155" s="4"/>
      <c r="M155" s="4"/>
      <c r="N155" s="4"/>
      <c r="O155" s="4"/>
      <c r="P155" s="4"/>
      <c r="Q155" s="4"/>
      <c r="R155" s="4"/>
      <c r="S155" s="4"/>
      <c r="T155" s="4"/>
      <c r="U155" s="4"/>
      <c r="V155" s="4"/>
      <c r="W155" s="4"/>
      <c r="X155" s="4"/>
      <c r="Y155" s="4"/>
      <c r="Z155" s="4"/>
    </row>
    <row r="156" ht="12.0" customHeight="1">
      <c r="A156" s="1" t="s">
        <v>184</v>
      </c>
      <c r="C156" s="1" t="s">
        <v>185</v>
      </c>
      <c r="D156" s="74" t="s">
        <v>186</v>
      </c>
      <c r="F156" s="35" t="s">
        <v>187</v>
      </c>
      <c r="I156" s="4"/>
      <c r="J156" s="45">
        <f>(J92+J101+J111+J116+K123+K154)</f>
        <v>0</v>
      </c>
      <c r="K156" s="1"/>
      <c r="L156" s="1"/>
      <c r="M156" s="1"/>
      <c r="N156" s="1"/>
      <c r="O156" s="1"/>
      <c r="P156" s="1"/>
      <c r="Q156" s="1"/>
      <c r="R156" s="1"/>
      <c r="S156" s="1"/>
      <c r="T156" s="1"/>
      <c r="U156" s="1"/>
      <c r="V156" s="1"/>
      <c r="W156" s="1"/>
      <c r="X156" s="1"/>
      <c r="Y156" s="1"/>
      <c r="Z156" s="1"/>
    </row>
    <row r="157" ht="12.75" customHeight="1">
      <c r="A157" s="4" t="str">
        <f>'Year 1'!A142:B142</f>
        <v>Research</v>
      </c>
      <c r="C157" s="4">
        <f>'Year 1'!C142</f>
        <v>0</v>
      </c>
      <c r="D157" s="23" t="str">
        <f>'Year 1'!D142:F142</f>
        <v/>
      </c>
      <c r="G157" s="75" t="s">
        <v>189</v>
      </c>
      <c r="I157" s="75"/>
      <c r="J157" s="76">
        <f>J156*C157/100</f>
        <v>0</v>
      </c>
      <c r="K157" s="4"/>
      <c r="L157" s="4"/>
      <c r="M157" s="4"/>
      <c r="N157" s="4"/>
      <c r="O157" s="4"/>
      <c r="P157" s="4"/>
      <c r="Q157" s="4"/>
      <c r="R157" s="4"/>
      <c r="S157" s="4"/>
      <c r="T157" s="4"/>
      <c r="U157" s="4"/>
      <c r="V157" s="4"/>
      <c r="W157" s="4"/>
      <c r="X157" s="4"/>
      <c r="Y157" s="4"/>
      <c r="Z157" s="4"/>
    </row>
    <row r="158" ht="12.75" customHeight="1">
      <c r="A158" s="4"/>
      <c r="B158" s="4"/>
      <c r="C158" s="4"/>
      <c r="D158" s="23"/>
      <c r="E158" s="23"/>
      <c r="F158" s="75" t="s">
        <v>190</v>
      </c>
      <c r="I158" s="75"/>
      <c r="J158" s="76">
        <f>SUM(J123,J154,J134,J116,J111,J106,J101,J92,J145)</f>
        <v>0</v>
      </c>
      <c r="K158" s="4"/>
      <c r="L158" s="4"/>
      <c r="M158" s="4"/>
      <c r="N158" s="4"/>
      <c r="O158" s="4"/>
      <c r="P158" s="4"/>
      <c r="Q158" s="4"/>
      <c r="R158" s="4"/>
      <c r="S158" s="4"/>
      <c r="T158" s="4"/>
      <c r="U158" s="4"/>
      <c r="V158" s="4"/>
      <c r="W158" s="4"/>
      <c r="X158" s="4"/>
      <c r="Y158" s="4"/>
      <c r="Z158" s="4"/>
    </row>
    <row r="159" ht="12.0" customHeight="1">
      <c r="A159" s="4"/>
      <c r="B159" s="4"/>
      <c r="C159" s="4"/>
      <c r="D159" s="4"/>
      <c r="E159" s="77" t="str">
        <f>"Total Amount Requested for "&amp;J1&amp;" Budget"</f>
        <v>Total Amount Requested for Year 3 Budget</v>
      </c>
      <c r="I159" s="77"/>
      <c r="J159" s="78">
        <f>SUM(J157:J158)</f>
        <v>0</v>
      </c>
      <c r="K159" s="4"/>
      <c r="L159" s="4"/>
      <c r="M159" s="4"/>
      <c r="N159" s="4"/>
      <c r="O159" s="4"/>
      <c r="P159" s="4"/>
      <c r="Q159" s="4"/>
      <c r="R159" s="4"/>
      <c r="S159" s="4"/>
      <c r="T159" s="4"/>
      <c r="U159" s="4"/>
      <c r="V159" s="4"/>
      <c r="W159" s="4"/>
      <c r="X159" s="4"/>
      <c r="Y159" s="4"/>
      <c r="Z159" s="4"/>
    </row>
    <row r="160" ht="12.0" customHeight="1">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row>
    <row r="161" ht="12.0" customHeight="1">
      <c r="A161" s="14" t="s">
        <v>50</v>
      </c>
      <c r="K161" s="4"/>
      <c r="L161" s="4"/>
      <c r="M161" s="4"/>
      <c r="N161" s="4"/>
      <c r="O161" s="4"/>
      <c r="P161" s="4"/>
      <c r="Q161" s="4"/>
      <c r="R161" s="4"/>
      <c r="S161" s="4"/>
      <c r="T161" s="4"/>
      <c r="U161" s="4"/>
      <c r="V161" s="4"/>
      <c r="W161" s="4"/>
      <c r="X161" s="4"/>
      <c r="Y161" s="4"/>
      <c r="Z161" s="4"/>
    </row>
    <row r="162" ht="12.0" customHeight="1">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row>
    <row r="163" ht="12.0" customHeight="1">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row>
    <row r="164" ht="12.0" customHeight="1">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row>
    <row r="165" ht="12.0" customHeight="1">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row>
    <row r="166" ht="12.0" customHeight="1">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row>
    <row r="167" ht="12.0" customHeight="1">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row>
    <row r="168" ht="12.0" customHeight="1">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row>
    <row r="169" ht="12.0" customHeight="1">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row>
    <row r="170" ht="12.0" customHeight="1">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row>
    <row r="171" ht="12.0" customHeight="1">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row>
    <row r="172" ht="12.0" customHeight="1">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row>
    <row r="173" ht="12.0" customHeight="1">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row>
    <row r="174" ht="12.0" customHeight="1">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row>
    <row r="175" ht="12.0" customHeight="1">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row>
    <row r="176" ht="12.0" customHeight="1">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row>
    <row r="177" ht="12.0" customHeight="1">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row>
    <row r="178" ht="12.0" customHeight="1">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row>
    <row r="179" ht="12.0" customHeight="1">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row>
    <row r="180" ht="12.0" customHeight="1">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row>
    <row r="181" ht="12.0" customHeight="1">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row>
    <row r="182" ht="12.0" customHeight="1">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row>
    <row r="183" ht="12.0" customHeight="1">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row>
    <row r="184" ht="12.0" customHeight="1">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row>
    <row r="185" ht="12.0" customHeight="1">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row>
    <row r="186" ht="12.0" customHeight="1">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row>
    <row r="187" ht="12.0" customHeight="1">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row>
    <row r="188" ht="12.0" customHeight="1">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row>
    <row r="189" ht="12.0" customHeight="1">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row>
    <row r="190" ht="12.0" customHeight="1">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row>
    <row r="191" ht="12.0" customHeight="1">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row>
    <row r="192" ht="12.0" customHeight="1">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row>
    <row r="193" ht="12.0" customHeight="1">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row>
    <row r="194" ht="12.0" customHeight="1">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row>
    <row r="195" ht="12.0" customHeight="1">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row>
    <row r="196" ht="12.0" customHeight="1">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row>
    <row r="197" ht="12.0" customHeight="1">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row>
    <row r="198" ht="12.0" customHeight="1">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row>
    <row r="199" ht="12.0" customHeight="1">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row>
    <row r="200" ht="12.0" customHeight="1">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row>
    <row r="201" ht="12.0" customHeight="1">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row>
    <row r="202" ht="12.0" customHeight="1">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row>
    <row r="203" ht="12.0" customHeight="1">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row>
    <row r="204" ht="12.0" customHeight="1">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row>
    <row r="205" ht="12.0" customHeight="1">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row>
    <row r="206" ht="12.0" customHeight="1">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row>
    <row r="207" ht="12.0" customHeight="1">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row>
    <row r="208" ht="12.0" customHeight="1">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row>
    <row r="209" ht="12.0" customHeight="1">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row>
    <row r="210" ht="12.0" customHeight="1">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row>
    <row r="211" ht="12.0" customHeight="1">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row>
    <row r="212" ht="12.0" customHeight="1">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row>
    <row r="213" ht="12.0" customHeight="1">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row>
    <row r="214" ht="12.0" customHeight="1">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row>
    <row r="215" ht="12.0" customHeight="1">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row>
    <row r="216" ht="12.0" customHeight="1">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row>
    <row r="217" ht="12.0" customHeight="1">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row>
    <row r="218" ht="12.0" customHeight="1">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row>
    <row r="219" ht="12.0" customHeight="1">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row>
    <row r="220" ht="12.0" customHeight="1">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row>
    <row r="221" ht="12.0" customHeight="1">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row>
    <row r="222" ht="12.0" customHeight="1">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row>
    <row r="223" ht="12.0" customHeight="1">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row>
    <row r="224" ht="12.0" customHeight="1">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row>
    <row r="225" ht="12.0" customHeight="1">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row>
    <row r="226" ht="12.0" customHeight="1">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row>
    <row r="227" ht="12.0" customHeight="1">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row>
    <row r="228" ht="12.0" customHeight="1">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row>
    <row r="229" ht="12.0" customHeight="1">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row>
    <row r="230" ht="12.0" customHeight="1">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row>
    <row r="231" ht="12.0" customHeight="1">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row>
    <row r="232" ht="12.0" customHeight="1">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row>
    <row r="233" ht="12.0" customHeight="1">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row>
    <row r="234" ht="12.0" customHeight="1">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row>
    <row r="235" ht="12.0" customHeight="1">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row>
    <row r="236" ht="12.0" customHeight="1">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row>
    <row r="237" ht="12.0" customHeight="1">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row>
    <row r="238" ht="12.0" customHeight="1">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row>
    <row r="239" ht="12.0" customHeight="1">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row>
    <row r="240" ht="12.0" customHeight="1">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row>
    <row r="241" ht="12.0" customHeight="1">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row>
    <row r="242" ht="12.0" customHeight="1">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row>
    <row r="243" ht="12.0" customHeight="1">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row>
    <row r="244" ht="12.0" customHeight="1">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row>
    <row r="245" ht="12.0" customHeight="1">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row>
    <row r="246" ht="12.0" customHeight="1">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row>
    <row r="247" ht="12.0" customHeight="1">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row>
    <row r="248" ht="12.0" customHeight="1">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row>
    <row r="249" ht="12.0" customHeight="1">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row>
    <row r="250" ht="12.0" customHeight="1">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row>
    <row r="251" ht="12.0" customHeight="1">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row>
    <row r="252" ht="12.0" customHeight="1">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row>
    <row r="253" ht="12.0" customHeight="1">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row>
    <row r="254" ht="12.0" customHeight="1">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row>
    <row r="255" ht="12.0" customHeight="1">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row>
    <row r="256" ht="12.0" customHeight="1">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row>
    <row r="257" ht="12.0" customHeight="1">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row>
    <row r="258" ht="12.0" customHeight="1">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row>
    <row r="259" ht="12.0" customHeight="1">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row>
    <row r="260" ht="12.0" customHeight="1">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row>
    <row r="261" ht="12.0" customHeight="1">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row>
    <row r="262" ht="12.0" customHeight="1">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row>
    <row r="263" ht="12.0" customHeight="1">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row>
    <row r="264" ht="12.0" customHeight="1">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row>
    <row r="265" ht="12.0" customHeight="1">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row>
    <row r="266" ht="12.0" customHeight="1">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row>
    <row r="267" ht="12.0" customHeight="1">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row>
    <row r="268" ht="12.0" customHeight="1">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row>
    <row r="269" ht="12.0" customHeight="1">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row>
    <row r="270" ht="12.0" customHeight="1">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row>
    <row r="271" ht="12.0" customHeight="1">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row>
    <row r="272" ht="12.0" customHeight="1">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row>
    <row r="273" ht="12.0" customHeight="1">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row>
    <row r="274" ht="12.0" customHeight="1">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row>
    <row r="275" ht="12.0" customHeight="1">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row>
    <row r="276" ht="12.0" customHeight="1">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row>
    <row r="277" ht="12.0" customHeight="1">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row>
    <row r="278" ht="12.0" customHeight="1">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row>
    <row r="279" ht="12.0" customHeight="1">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row>
    <row r="280" ht="12.0" customHeight="1">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row>
    <row r="281" ht="12.0" customHeight="1">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row>
    <row r="282" ht="12.0" customHeight="1">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row>
    <row r="283" ht="12.0" customHeight="1">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row>
    <row r="284" ht="12.0" customHeight="1">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row>
    <row r="285" ht="12.0" customHeight="1">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row>
    <row r="286" ht="12.0" customHeight="1">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row>
    <row r="287" ht="12.0" customHeight="1">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row>
    <row r="288" ht="12.0" customHeight="1">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row>
    <row r="289" ht="12.0" customHeight="1">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row>
    <row r="290" ht="12.0" customHeight="1">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row>
    <row r="291" ht="12.0" customHeight="1">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row>
    <row r="292" ht="12.0" customHeight="1">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row>
    <row r="293" ht="12.0" customHeight="1">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row>
    <row r="294" ht="12.0" customHeight="1">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row>
    <row r="295" ht="12.0" customHeight="1">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row>
    <row r="296" ht="12.0" customHeight="1">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row>
    <row r="297" ht="12.0" customHeight="1">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row>
    <row r="298" ht="12.0" customHeight="1">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row>
    <row r="299" ht="12.0" customHeight="1">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row>
    <row r="300" ht="12.0" customHeight="1">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row>
    <row r="301" ht="12.0" customHeight="1">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row>
    <row r="302" ht="12.0" customHeight="1">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row>
    <row r="303" ht="12.0" customHeight="1">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row>
    <row r="304" ht="12.0" customHeight="1">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row>
    <row r="305" ht="12.0" customHeight="1">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row>
    <row r="306" ht="12.0" customHeight="1">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row>
    <row r="307" ht="12.0" customHeight="1">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row>
    <row r="308" ht="12.0" customHeight="1">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row>
    <row r="309" ht="12.0" customHeight="1">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row>
    <row r="310" ht="12.0" customHeight="1">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row>
    <row r="311" ht="12.0" customHeight="1">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row>
    <row r="312" ht="12.0" customHeight="1">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row>
    <row r="313" ht="12.0" customHeight="1">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row>
    <row r="314" ht="12.0" customHeight="1">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row>
    <row r="315" ht="12.0" customHeight="1">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row>
    <row r="316" ht="12.0" customHeight="1">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row>
    <row r="317" ht="12.0" customHeight="1">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row>
    <row r="318" ht="12.0" customHeight="1">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row>
    <row r="319" ht="12.0" customHeight="1">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row>
    <row r="320" ht="12.0" customHeight="1">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row>
    <row r="321" ht="12.0" customHeight="1">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row>
    <row r="322" ht="12.0" customHeight="1">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row>
    <row r="323" ht="12.0" customHeight="1">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row>
    <row r="324" ht="12.0" customHeight="1">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row>
    <row r="325" ht="12.0" customHeight="1">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row>
    <row r="326" ht="12.0" customHeight="1">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row>
    <row r="327" ht="12.0" customHeight="1">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row>
    <row r="328" ht="12.0" customHeight="1">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row>
    <row r="329" ht="12.0" customHeight="1">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row>
    <row r="330" ht="12.0" customHeight="1">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row>
    <row r="331" ht="12.0" customHeight="1">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row>
    <row r="332" ht="12.0" customHeight="1">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row>
    <row r="333" ht="12.0" customHeight="1">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row>
    <row r="334" ht="12.0" customHeight="1">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row>
    <row r="335" ht="12.0" customHeight="1">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row>
    <row r="336" ht="12.0" customHeight="1">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row>
    <row r="337" ht="12.0" customHeight="1">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row>
    <row r="338" ht="12.0" customHeight="1">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row>
    <row r="339" ht="12.0" customHeight="1">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row>
    <row r="340" ht="12.0" customHeight="1">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row>
    <row r="341" ht="12.0" customHeight="1">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row>
    <row r="342" ht="12.0" customHeight="1">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row>
    <row r="343" ht="12.0" customHeight="1">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row>
    <row r="344" ht="12.0" customHeight="1">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row>
    <row r="345" ht="12.0" customHeight="1">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row>
    <row r="346" ht="12.0" customHeight="1">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row>
    <row r="347" ht="12.0" customHeight="1">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row>
    <row r="348" ht="12.0" customHeight="1">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row>
    <row r="349" ht="12.0" customHeight="1">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row>
    <row r="350" ht="12.0" customHeight="1">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row>
    <row r="351" ht="12.0" customHeight="1">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row>
    <row r="352" ht="12.0" customHeight="1">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row>
    <row r="353" ht="12.0" customHeight="1">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row>
    <row r="354" ht="12.0" customHeight="1">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row>
    <row r="355" ht="12.0" customHeight="1">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row>
    <row r="356" ht="12.0" customHeight="1">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row>
    <row r="357" ht="12.0" customHeight="1">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row>
    <row r="358" ht="12.0" customHeight="1">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row>
    <row r="359" ht="12.0" customHeight="1">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row>
    <row r="360" ht="12.0" customHeight="1">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row>
    <row r="361" ht="12.0" customHeight="1">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row>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95">
    <mergeCell ref="C120:H120"/>
    <mergeCell ref="C121:H121"/>
    <mergeCell ref="C122:H122"/>
    <mergeCell ref="F123:H123"/>
    <mergeCell ref="C125:F125"/>
    <mergeCell ref="C132:F132"/>
    <mergeCell ref="C136:F136"/>
    <mergeCell ref="C115:F115"/>
    <mergeCell ref="F116:I116"/>
    <mergeCell ref="K116:L118"/>
    <mergeCell ref="C117:J117"/>
    <mergeCell ref="A118:B118"/>
    <mergeCell ref="C118:F118"/>
    <mergeCell ref="C119:H119"/>
    <mergeCell ref="A119:B119"/>
    <mergeCell ref="A120:B120"/>
    <mergeCell ref="A121:B121"/>
    <mergeCell ref="A122:B122"/>
    <mergeCell ref="A125:B125"/>
    <mergeCell ref="A132:B132"/>
    <mergeCell ref="A133:B133"/>
    <mergeCell ref="A136:B136"/>
    <mergeCell ref="A143:B143"/>
    <mergeCell ref="C143:F143"/>
    <mergeCell ref="A144:B144"/>
    <mergeCell ref="C144:F144"/>
    <mergeCell ref="A147:B147"/>
    <mergeCell ref="C147:F147"/>
    <mergeCell ref="A149:B149"/>
    <mergeCell ref="K149:L151"/>
    <mergeCell ref="A150:B150"/>
    <mergeCell ref="A151:B151"/>
    <mergeCell ref="A152:B152"/>
    <mergeCell ref="C152:F152"/>
    <mergeCell ref="C153:F153"/>
    <mergeCell ref="F158:H158"/>
    <mergeCell ref="E159:H159"/>
    <mergeCell ref="A161:J161"/>
    <mergeCell ref="A153:B153"/>
    <mergeCell ref="A156:B156"/>
    <mergeCell ref="D156:E156"/>
    <mergeCell ref="F156:H156"/>
    <mergeCell ref="A157:B157"/>
    <mergeCell ref="D157:F157"/>
    <mergeCell ref="G157:H157"/>
    <mergeCell ref="C1:D1"/>
    <mergeCell ref="F1:H1"/>
    <mergeCell ref="B2:J2"/>
    <mergeCell ref="A3:B3"/>
    <mergeCell ref="C3:D3"/>
    <mergeCell ref="H3:J3"/>
    <mergeCell ref="A4:E4"/>
    <mergeCell ref="F4:H4"/>
    <mergeCell ref="H5:H6"/>
    <mergeCell ref="I5:I6"/>
    <mergeCell ref="K6:L6"/>
    <mergeCell ref="G33:H33"/>
    <mergeCell ref="F56:H56"/>
    <mergeCell ref="F57:H57"/>
    <mergeCell ref="H58:H59"/>
    <mergeCell ref="I58:I59"/>
    <mergeCell ref="K59:L59"/>
    <mergeCell ref="G73:H73"/>
    <mergeCell ref="F88:H88"/>
    <mergeCell ref="F89:H89"/>
    <mergeCell ref="F90:H90"/>
    <mergeCell ref="F91:H91"/>
    <mergeCell ref="F92:H92"/>
    <mergeCell ref="B94:E94"/>
    <mergeCell ref="B99:E99"/>
    <mergeCell ref="B100:E100"/>
    <mergeCell ref="G101:H101"/>
    <mergeCell ref="E102:J102"/>
    <mergeCell ref="A105:B105"/>
    <mergeCell ref="A108:B108"/>
    <mergeCell ref="A109:B109"/>
    <mergeCell ref="A110:B110"/>
    <mergeCell ref="A112:C112"/>
    <mergeCell ref="A113:B113"/>
    <mergeCell ref="A114:B114"/>
    <mergeCell ref="A115:B115"/>
    <mergeCell ref="A103:B103"/>
    <mergeCell ref="C103:F103"/>
    <mergeCell ref="A104:B104"/>
    <mergeCell ref="C104:F104"/>
    <mergeCell ref="C105:F105"/>
    <mergeCell ref="G106:H106"/>
    <mergeCell ref="B107:J107"/>
    <mergeCell ref="C108:F108"/>
    <mergeCell ref="C109:F109"/>
    <mergeCell ref="C110:F110"/>
    <mergeCell ref="G111:H111"/>
    <mergeCell ref="D112:J112"/>
    <mergeCell ref="C113:F113"/>
    <mergeCell ref="C114:F114"/>
  </mergeCells>
  <conditionalFormatting sqref="E87">
    <cfRule type="expression" dxfId="0" priority="1" stopIfTrue="1">
      <formula>IF($D72=$D$65,$D$63,$D$62)</formula>
    </cfRule>
  </conditionalFormatting>
  <conditionalFormatting sqref="D53:E55">
    <cfRule type="expression" dxfId="0" priority="2" stopIfTrue="1">
      <formula>IF($D30=$D$16,$D$13,$D$14)</formula>
    </cfRule>
  </conditionalFormatting>
  <conditionalFormatting sqref="D54:E54">
    <cfRule type="expression" dxfId="0" priority="3" stopIfTrue="1">
      <formula>IF($D31=$D$16,$D$13,$D$14)</formula>
    </cfRule>
  </conditionalFormatting>
  <dataValidations>
    <dataValidation type="list" allowBlank="1" showErrorMessage="1" sqref="G67:G72">
      <formula1>"25,50,75,100"</formula1>
    </dataValidation>
  </dataValidations>
  <printOptions/>
  <pageMargins bottom="1.0" footer="0.0" header="0.0" left="0.75" right="0.75" top="1.0"/>
  <pageSetup fitToHeight="0" orientation="portrait"/>
  <drawing r:id="rId2"/>
  <legacyDrawing r:id="rId3"/>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2.63" defaultRowHeight="15.0"/>
  <cols>
    <col customWidth="1" min="1" max="1" width="12.13"/>
    <col customWidth="1" min="2" max="2" width="10.13"/>
    <col customWidth="1" min="3" max="4" width="11.13"/>
    <col customWidth="1" min="5" max="5" width="18.0"/>
    <col customWidth="1" min="6" max="6" width="14.25"/>
    <col customWidth="1" min="7" max="7" width="11.38"/>
    <col customWidth="1" min="8" max="8" width="19.25"/>
    <col customWidth="1" min="9" max="9" width="20.25"/>
    <col customWidth="1" min="10" max="10" width="17.0"/>
    <col customWidth="1" hidden="1" min="11" max="11" width="10.0"/>
    <col customWidth="1" hidden="1" min="12" max="12" width="9.13"/>
    <col customWidth="1" hidden="1" min="13" max="18" width="10.13"/>
    <col customWidth="1" hidden="1" min="19" max="25" width="9.13"/>
    <col customWidth="1" min="26" max="26" width="9.13"/>
  </cols>
  <sheetData>
    <row r="1" ht="12.0" customHeight="1">
      <c r="A1" s="1" t="s">
        <v>51</v>
      </c>
      <c r="B1" s="4" t="str">
        <f>'Year 1'!B1</f>
        <v/>
      </c>
      <c r="C1" s="27" t="s">
        <v>52</v>
      </c>
      <c r="E1" s="28" t="str">
        <f>'Year 1'!E1</f>
        <v>9.5.2</v>
      </c>
      <c r="F1" s="27" t="s">
        <v>54</v>
      </c>
      <c r="I1" s="27" t="str">
        <f>'Year 1'!I1</f>
        <v/>
      </c>
      <c r="J1" s="4" t="s">
        <v>213</v>
      </c>
      <c r="K1" s="4"/>
      <c r="L1" s="4"/>
      <c r="M1" s="4"/>
      <c r="N1" s="4"/>
      <c r="O1" s="4"/>
      <c r="P1" s="4"/>
      <c r="Q1" s="4"/>
      <c r="R1" s="4"/>
      <c r="S1" s="4"/>
      <c r="T1" s="4"/>
      <c r="U1" s="4"/>
      <c r="V1" s="4"/>
      <c r="W1" s="4"/>
      <c r="X1" s="4"/>
      <c r="Y1" s="4"/>
      <c r="Z1" s="4"/>
    </row>
    <row r="2" ht="12.0" customHeight="1">
      <c r="A2" s="1" t="s">
        <v>56</v>
      </c>
      <c r="B2" s="23" t="str">
        <f>'Year 1'!B2:J2</f>
        <v/>
      </c>
      <c r="K2" s="4"/>
      <c r="L2" s="4"/>
      <c r="M2" s="4"/>
      <c r="N2" s="4"/>
      <c r="O2" s="4"/>
      <c r="P2" s="4"/>
      <c r="Q2" s="4"/>
      <c r="R2" s="4"/>
      <c r="S2" s="4"/>
      <c r="T2" s="4"/>
      <c r="U2" s="4"/>
      <c r="V2" s="4"/>
      <c r="W2" s="4"/>
      <c r="X2" s="4"/>
      <c r="Y2" s="4"/>
      <c r="Z2" s="4"/>
    </row>
    <row r="3" ht="12.0" customHeight="1">
      <c r="A3" s="1" t="s">
        <v>57</v>
      </c>
      <c r="C3" s="4" t="str">
        <f>'Year 1'!C3:D3</f>
        <v/>
      </c>
      <c r="E3" s="1" t="s">
        <v>58</v>
      </c>
      <c r="F3" s="79" t="str">
        <f>'Year 1'!F3</f>
        <v/>
      </c>
      <c r="G3" s="33" t="s">
        <v>59</v>
      </c>
      <c r="H3" s="23" t="str">
        <f>'Year 1'!H3:J3</f>
        <v/>
      </c>
      <c r="K3" s="4"/>
      <c r="L3" s="4"/>
      <c r="M3" s="4"/>
      <c r="N3" s="4"/>
      <c r="O3" s="4"/>
      <c r="P3" s="4"/>
      <c r="Q3" s="4"/>
      <c r="R3" s="4"/>
      <c r="S3" s="4"/>
      <c r="T3" s="4"/>
      <c r="U3" s="4"/>
      <c r="V3" s="4"/>
      <c r="W3" s="4"/>
      <c r="X3" s="4"/>
      <c r="Y3" s="4"/>
      <c r="Z3" s="4"/>
    </row>
    <row r="4" ht="12.0" customHeight="1">
      <c r="A4" s="34" t="s">
        <v>60</v>
      </c>
      <c r="F4" s="35" t="s">
        <v>61</v>
      </c>
      <c r="I4" s="80" t="str">
        <f>'Year 1'!I4</f>
        <v/>
      </c>
      <c r="J4" s="37">
        <f>'Year 1'!J4</f>
        <v>39326</v>
      </c>
      <c r="K4" s="4"/>
      <c r="L4" s="4"/>
      <c r="M4" s="4"/>
      <c r="N4" s="4"/>
      <c r="O4" s="4"/>
      <c r="P4" s="4"/>
      <c r="Q4" s="4"/>
      <c r="R4" s="4"/>
      <c r="S4" s="4"/>
      <c r="T4" s="4"/>
      <c r="U4" s="4"/>
      <c r="V4" s="4"/>
      <c r="W4" s="4"/>
      <c r="X4" s="4"/>
      <c r="Y4" s="4"/>
      <c r="Z4" s="4"/>
    </row>
    <row r="5" ht="18.0" customHeight="1">
      <c r="A5" s="38" t="s">
        <v>62</v>
      </c>
      <c r="B5" s="4"/>
      <c r="C5" s="4"/>
      <c r="D5" s="4"/>
      <c r="E5" s="4"/>
      <c r="F5" s="4"/>
      <c r="G5" s="4"/>
      <c r="H5" s="40" t="s">
        <v>214</v>
      </c>
      <c r="I5" s="40" t="s">
        <v>215</v>
      </c>
      <c r="J5" s="4"/>
      <c r="K5" s="4"/>
      <c r="L5" s="4"/>
      <c r="M5" s="4" t="s">
        <v>62</v>
      </c>
      <c r="N5" s="4"/>
      <c r="O5" s="4"/>
      <c r="P5" s="4"/>
      <c r="Q5" s="4"/>
      <c r="R5" s="4" t="s">
        <v>66</v>
      </c>
      <c r="S5" s="4"/>
      <c r="T5" s="4"/>
      <c r="U5" s="4"/>
      <c r="V5" s="4"/>
      <c r="W5" s="4"/>
      <c r="X5" s="4"/>
      <c r="Y5" s="4"/>
      <c r="Z5" s="4"/>
    </row>
    <row r="6" ht="12.0" customHeight="1">
      <c r="A6" s="41" t="s">
        <v>67</v>
      </c>
      <c r="B6" s="41" t="s">
        <v>68</v>
      </c>
      <c r="C6" s="41" t="s">
        <v>69</v>
      </c>
      <c r="D6" s="40" t="s">
        <v>70</v>
      </c>
      <c r="E6" s="41" t="s">
        <v>71</v>
      </c>
      <c r="F6" s="40" t="s">
        <v>72</v>
      </c>
      <c r="G6" s="40" t="s">
        <v>73</v>
      </c>
      <c r="J6" s="40" t="s">
        <v>74</v>
      </c>
      <c r="K6" s="23" t="s">
        <v>75</v>
      </c>
      <c r="M6" s="4" t="s">
        <v>55</v>
      </c>
      <c r="N6" s="4" t="s">
        <v>191</v>
      </c>
      <c r="O6" s="4" t="s">
        <v>203</v>
      </c>
      <c r="P6" s="4" t="s">
        <v>213</v>
      </c>
      <c r="Q6" s="4"/>
      <c r="R6" s="4" t="s">
        <v>55</v>
      </c>
      <c r="S6" s="4" t="s">
        <v>191</v>
      </c>
      <c r="T6" s="4" t="s">
        <v>203</v>
      </c>
      <c r="U6" s="4" t="s">
        <v>213</v>
      </c>
      <c r="V6" s="4"/>
      <c r="W6" s="4"/>
      <c r="X6" s="4"/>
      <c r="Y6" s="4"/>
      <c r="Z6" s="4"/>
    </row>
    <row r="7" ht="12.0" hidden="1" customHeight="1">
      <c r="A7" s="4"/>
      <c r="B7" s="4"/>
      <c r="C7" s="4"/>
      <c r="D7" s="4"/>
      <c r="E7" s="4"/>
      <c r="F7" s="4"/>
      <c r="G7" s="4"/>
      <c r="H7" s="4"/>
      <c r="I7" s="83"/>
      <c r="J7" s="4"/>
      <c r="K7" s="4"/>
      <c r="L7" s="4"/>
      <c r="M7" s="4"/>
      <c r="N7" s="4"/>
      <c r="O7" s="4"/>
      <c r="P7" s="4"/>
      <c r="Q7" s="4"/>
      <c r="R7" s="4"/>
      <c r="S7" s="4"/>
      <c r="T7" s="4"/>
      <c r="U7" s="4"/>
      <c r="V7" s="4"/>
      <c r="W7" s="4"/>
      <c r="X7" s="4"/>
      <c r="Y7" s="4"/>
      <c r="Z7" s="4"/>
    </row>
    <row r="8" ht="12.0" hidden="1" customHeight="1">
      <c r="A8" s="4"/>
      <c r="B8" s="4"/>
      <c r="C8" s="4"/>
      <c r="D8" s="4"/>
      <c r="E8" s="4" t="s">
        <v>76</v>
      </c>
      <c r="F8" s="4"/>
      <c r="G8" s="4"/>
      <c r="H8" s="4"/>
      <c r="I8" s="83"/>
      <c r="J8" s="4"/>
      <c r="K8" s="4"/>
      <c r="L8" s="4"/>
      <c r="M8" s="4"/>
      <c r="N8" s="4"/>
      <c r="O8" s="4"/>
      <c r="P8" s="4"/>
      <c r="Q8" s="4"/>
      <c r="R8" s="4"/>
      <c r="S8" s="4"/>
      <c r="T8" s="4"/>
      <c r="U8" s="4"/>
      <c r="V8" s="4"/>
      <c r="W8" s="4"/>
      <c r="X8" s="4"/>
      <c r="Y8" s="4"/>
      <c r="Z8" s="4"/>
    </row>
    <row r="9" ht="12.0" hidden="1" customHeight="1">
      <c r="A9" s="4"/>
      <c r="B9" s="4"/>
      <c r="C9" s="4"/>
      <c r="D9" s="4"/>
      <c r="E9" s="4" t="s">
        <v>77</v>
      </c>
      <c r="F9" s="4"/>
      <c r="G9" s="4"/>
      <c r="H9" s="4"/>
      <c r="I9" s="83"/>
      <c r="J9" s="4"/>
      <c r="K9" s="4"/>
      <c r="L9" s="4"/>
      <c r="M9" s="4"/>
      <c r="N9" s="4"/>
      <c r="O9" s="4"/>
      <c r="P9" s="4"/>
      <c r="Q9" s="4"/>
      <c r="R9" s="4"/>
      <c r="S9" s="4"/>
      <c r="T9" s="4"/>
      <c r="U9" s="4"/>
      <c r="V9" s="4"/>
      <c r="W9" s="4"/>
      <c r="X9" s="4"/>
      <c r="Y9" s="4"/>
      <c r="Z9" s="4"/>
    </row>
    <row r="10" ht="12.0" hidden="1" customHeight="1">
      <c r="A10" s="4"/>
      <c r="B10" s="4"/>
      <c r="C10" s="4"/>
      <c r="D10" s="4"/>
      <c r="E10" s="4" t="s">
        <v>78</v>
      </c>
      <c r="F10" s="4"/>
      <c r="G10" s="4"/>
      <c r="H10" s="4"/>
      <c r="I10" s="83"/>
      <c r="J10" s="4"/>
      <c r="K10" s="4"/>
      <c r="L10" s="4"/>
      <c r="M10" s="4"/>
      <c r="N10" s="4"/>
      <c r="O10" s="4"/>
      <c r="P10" s="4"/>
      <c r="Q10" s="4"/>
      <c r="R10" s="4"/>
      <c r="S10" s="4"/>
      <c r="T10" s="4"/>
      <c r="U10" s="4"/>
      <c r="V10" s="4"/>
      <c r="W10" s="4"/>
      <c r="X10" s="4"/>
      <c r="Y10" s="4"/>
      <c r="Z10" s="4"/>
    </row>
    <row r="11" ht="12.0" hidden="1" customHeight="1">
      <c r="A11" s="4"/>
      <c r="B11" s="4"/>
      <c r="C11" s="4"/>
      <c r="D11" s="4"/>
      <c r="E11" s="4" t="s">
        <v>79</v>
      </c>
      <c r="F11" s="4"/>
      <c r="G11" s="4"/>
      <c r="H11" s="4"/>
      <c r="I11" s="83"/>
      <c r="J11" s="4"/>
      <c r="K11" s="4"/>
      <c r="L11" s="4"/>
      <c r="M11" s="4"/>
      <c r="N11" s="4"/>
      <c r="O11" s="4"/>
      <c r="P11" s="4"/>
      <c r="Q11" s="4"/>
      <c r="R11" s="4"/>
      <c r="S11" s="4"/>
      <c r="T11" s="4"/>
      <c r="U11" s="4"/>
      <c r="V11" s="4"/>
      <c r="W11" s="4"/>
      <c r="X11" s="4"/>
      <c r="Y11" s="4"/>
      <c r="Z11" s="4"/>
    </row>
    <row r="12" ht="12.0" hidden="1" customHeight="1">
      <c r="A12" s="4"/>
      <c r="B12" s="4"/>
      <c r="C12" s="4"/>
      <c r="D12" s="4"/>
      <c r="E12" s="4" t="s">
        <v>80</v>
      </c>
      <c r="F12" s="4"/>
      <c r="G12" s="4"/>
      <c r="H12" s="4"/>
      <c r="I12" s="83"/>
      <c r="J12" s="4"/>
      <c r="K12" s="4"/>
      <c r="L12" s="4"/>
      <c r="M12" s="4"/>
      <c r="N12" s="4"/>
      <c r="O12" s="4"/>
      <c r="P12" s="4"/>
      <c r="Q12" s="4"/>
      <c r="R12" s="4"/>
      <c r="S12" s="4"/>
      <c r="T12" s="4"/>
      <c r="U12" s="4"/>
      <c r="V12" s="4"/>
      <c r="W12" s="4"/>
      <c r="X12" s="4"/>
      <c r="Y12" s="4"/>
      <c r="Z12" s="4"/>
    </row>
    <row r="13" ht="12.0" hidden="1" customHeight="1">
      <c r="A13" s="4"/>
      <c r="B13" s="4"/>
      <c r="C13" s="4" t="b">
        <f>FALSE()</f>
        <v>0</v>
      </c>
      <c r="D13" s="4"/>
      <c r="E13" s="4" t="s">
        <v>81</v>
      </c>
      <c r="F13" s="4"/>
      <c r="G13" s="4"/>
      <c r="H13" s="4"/>
      <c r="I13" s="4"/>
      <c r="J13" s="4"/>
      <c r="K13" s="4"/>
      <c r="L13" s="4"/>
      <c r="M13" s="4"/>
      <c r="N13" s="4"/>
      <c r="O13" s="4"/>
      <c r="P13" s="4"/>
      <c r="Q13" s="4"/>
      <c r="R13" s="4"/>
      <c r="S13" s="4"/>
      <c r="T13" s="4"/>
      <c r="U13" s="4"/>
      <c r="V13" s="4"/>
      <c r="W13" s="4"/>
      <c r="X13" s="4"/>
      <c r="Y13" s="4"/>
      <c r="Z13" s="4"/>
    </row>
    <row r="14" ht="12.0" hidden="1" customHeight="1">
      <c r="A14" s="4"/>
      <c r="B14" s="4"/>
      <c r="C14" s="4" t="b">
        <f>TRUE()</f>
        <v>1</v>
      </c>
      <c r="D14" s="4" t="s">
        <v>82</v>
      </c>
      <c r="E14" s="4" t="s">
        <v>83</v>
      </c>
      <c r="F14" s="4"/>
      <c r="G14" s="4"/>
      <c r="H14" s="4"/>
      <c r="I14" s="4"/>
      <c r="J14" s="4"/>
      <c r="K14" s="4"/>
      <c r="L14" s="4"/>
      <c r="M14" s="4"/>
      <c r="N14" s="4"/>
      <c r="O14" s="4"/>
      <c r="P14" s="4"/>
      <c r="Q14" s="4"/>
      <c r="R14" s="4"/>
      <c r="S14" s="4"/>
      <c r="T14" s="4"/>
      <c r="U14" s="4"/>
      <c r="V14" s="4"/>
      <c r="W14" s="4"/>
      <c r="X14" s="4"/>
      <c r="Y14" s="4"/>
      <c r="Z14" s="4"/>
    </row>
    <row r="15" ht="12.0" hidden="1" customHeight="1">
      <c r="A15" s="4"/>
      <c r="B15" s="4"/>
      <c r="C15" s="4"/>
      <c r="D15" s="4" t="s">
        <v>84</v>
      </c>
      <c r="E15" s="4" t="s">
        <v>85</v>
      </c>
      <c r="F15" s="4"/>
      <c r="G15" s="4"/>
      <c r="H15" s="4"/>
      <c r="I15" s="4"/>
      <c r="J15" s="4"/>
      <c r="K15" s="4"/>
      <c r="L15" s="4"/>
      <c r="M15" s="4"/>
      <c r="N15" s="4"/>
      <c r="O15" s="4"/>
      <c r="P15" s="4"/>
      <c r="Q15" s="4"/>
      <c r="R15" s="4"/>
      <c r="S15" s="4"/>
      <c r="T15" s="4"/>
      <c r="U15" s="4"/>
      <c r="V15" s="4"/>
      <c r="W15" s="4"/>
      <c r="X15" s="4"/>
      <c r="Y15" s="4"/>
      <c r="Z15" s="4"/>
    </row>
    <row r="16" ht="12.0" hidden="1" customHeight="1">
      <c r="A16" s="4"/>
      <c r="B16" s="4"/>
      <c r="C16" s="4"/>
      <c r="D16" s="4" t="s">
        <v>86</v>
      </c>
      <c r="E16" s="4" t="s">
        <v>87</v>
      </c>
      <c r="F16" s="4"/>
      <c r="G16" s="4"/>
      <c r="H16" s="4"/>
      <c r="I16" s="4"/>
      <c r="J16" s="4"/>
      <c r="K16" s="4"/>
      <c r="L16" s="4"/>
      <c r="M16" s="4"/>
      <c r="N16" s="4"/>
      <c r="O16" s="4"/>
      <c r="P16" s="4"/>
      <c r="Q16" s="4"/>
      <c r="R16" s="4"/>
      <c r="S16" s="4"/>
      <c r="T16" s="4"/>
      <c r="U16" s="4"/>
      <c r="V16" s="4"/>
      <c r="W16" s="4"/>
      <c r="X16" s="4"/>
      <c r="Y16" s="4"/>
      <c r="Z16" s="4"/>
    </row>
    <row r="17" ht="12.0" hidden="1" customHeight="1">
      <c r="A17" s="4"/>
      <c r="B17" s="4"/>
      <c r="C17" s="4"/>
      <c r="D17" s="4" t="s">
        <v>88</v>
      </c>
      <c r="E17" s="4" t="s">
        <v>89</v>
      </c>
      <c r="F17" s="4"/>
      <c r="G17" s="4"/>
      <c r="H17" s="4"/>
      <c r="I17" s="4"/>
      <c r="J17" s="4"/>
      <c r="K17" s="4"/>
      <c r="L17" s="4"/>
      <c r="M17" s="4"/>
      <c r="N17" s="4"/>
      <c r="O17" s="4"/>
      <c r="P17" s="4"/>
      <c r="Q17" s="4"/>
      <c r="R17" s="4"/>
      <c r="S17" s="4"/>
      <c r="T17" s="4"/>
      <c r="U17" s="4"/>
      <c r="V17" s="4"/>
      <c r="W17" s="4"/>
      <c r="X17" s="4"/>
      <c r="Y17" s="4"/>
      <c r="Z17" s="4"/>
    </row>
    <row r="18" ht="12.0" hidden="1" customHeight="1">
      <c r="A18" s="4"/>
      <c r="B18" s="4"/>
      <c r="C18" s="4"/>
      <c r="D18" s="4" t="s">
        <v>90</v>
      </c>
      <c r="E18" s="4" t="s">
        <v>91</v>
      </c>
      <c r="F18" s="4"/>
      <c r="G18" s="4"/>
      <c r="H18" s="4"/>
      <c r="I18" s="4"/>
      <c r="J18" s="4"/>
      <c r="K18" s="4"/>
      <c r="L18" s="4"/>
      <c r="M18" s="4"/>
      <c r="N18" s="4"/>
      <c r="O18" s="4"/>
      <c r="P18" s="4"/>
      <c r="Q18" s="4"/>
      <c r="R18" s="4"/>
      <c r="S18" s="4"/>
      <c r="T18" s="4"/>
      <c r="U18" s="4"/>
      <c r="V18" s="4"/>
      <c r="W18" s="4"/>
      <c r="X18" s="4"/>
      <c r="Y18" s="4"/>
      <c r="Z18" s="4"/>
    </row>
    <row r="19" ht="12.0" customHeight="1">
      <c r="A19" s="4">
        <f>'Year 3'!A19</f>
        <v>0</v>
      </c>
      <c r="B19" s="4">
        <f>'Year 3'!B19</f>
        <v>0</v>
      </c>
      <c r="C19" s="46">
        <f>'Year 3'!C19</f>
        <v>0</v>
      </c>
      <c r="D19" s="4">
        <f>'Year 3'!D19</f>
        <v>0</v>
      </c>
      <c r="E19" s="4">
        <f>'Year 3'!E19</f>
        <v>0</v>
      </c>
      <c r="F19" s="45">
        <f>'Year 3'!F19*(100+Living)/100</f>
        <v>0</v>
      </c>
      <c r="G19" s="42">
        <v>0.0</v>
      </c>
      <c r="H19" s="42">
        <v>0.0</v>
      </c>
      <c r="I19" s="42">
        <v>0.0</v>
      </c>
      <c r="J19" s="45">
        <f t="shared" ref="J19:J33" si="1">F19*((G19*H19)/100+(G19*I19)/100)</f>
        <v>0</v>
      </c>
      <c r="K19" s="46">
        <f t="shared" ref="K19:K33" si="2">ROUNDUP(H19+I19,0)</f>
        <v>0</v>
      </c>
      <c r="L19" s="4"/>
      <c r="M19" s="7">
        <f>'Year 3'!M19</f>
        <v>0</v>
      </c>
      <c r="N19" s="7">
        <f>'Year 3'!N19</f>
        <v>0</v>
      </c>
      <c r="O19" s="7">
        <f>'Year 3'!O19</f>
        <v>0</v>
      </c>
      <c r="P19" s="7">
        <f t="shared" ref="P19:P33" si="3">J19</f>
        <v>0</v>
      </c>
      <c r="Q19" s="7"/>
      <c r="R19" s="7">
        <f>'Year 3'!R19</f>
        <v>0</v>
      </c>
      <c r="S19" s="7">
        <f>'Year 3'!S19</f>
        <v>0</v>
      </c>
      <c r="T19" s="7">
        <f>'Year 3'!T19</f>
        <v>0</v>
      </c>
      <c r="U19" s="7">
        <f>J43</f>
        <v>0</v>
      </c>
      <c r="V19" s="4"/>
      <c r="W19" s="4"/>
      <c r="X19" s="4"/>
      <c r="Y19" s="4"/>
      <c r="Z19" s="4"/>
    </row>
    <row r="20" ht="12.0" customHeight="1">
      <c r="A20" s="4">
        <f>'Year 3'!A20</f>
        <v>0</v>
      </c>
      <c r="B20" s="4">
        <f>'Year 3'!B20</f>
        <v>0</v>
      </c>
      <c r="C20" s="46">
        <f>'Year 3'!C20</f>
        <v>0</v>
      </c>
      <c r="D20" s="4">
        <f>'Year 3'!D20</f>
        <v>0</v>
      </c>
      <c r="E20" s="4">
        <f>'Year 3'!E20</f>
        <v>0</v>
      </c>
      <c r="F20" s="45">
        <f>'Year 3'!F20*(100+Living)/100</f>
        <v>0</v>
      </c>
      <c r="G20" s="42">
        <v>0.0</v>
      </c>
      <c r="H20" s="42">
        <v>0.0</v>
      </c>
      <c r="I20" s="42">
        <v>0.0</v>
      </c>
      <c r="J20" s="45">
        <f t="shared" si="1"/>
        <v>0</v>
      </c>
      <c r="K20" s="46">
        <f t="shared" si="2"/>
        <v>0</v>
      </c>
      <c r="L20" s="4"/>
      <c r="M20" s="7">
        <f>'Year 3'!M20</f>
        <v>0</v>
      </c>
      <c r="N20" s="7">
        <f>'Year 3'!N20</f>
        <v>0</v>
      </c>
      <c r="O20" s="7">
        <f>'Year 3'!O20</f>
        <v>0</v>
      </c>
      <c r="P20" s="7">
        <f t="shared" si="3"/>
        <v>0</v>
      </c>
      <c r="Q20" s="7"/>
      <c r="R20" s="7">
        <f>'Year 3'!R20</f>
        <v>0</v>
      </c>
      <c r="S20" s="7">
        <f>'Year 3'!S20</f>
        <v>0</v>
      </c>
      <c r="T20" s="7">
        <f>'Year 3'!T20</f>
        <v>0</v>
      </c>
      <c r="U20" s="7">
        <f t="shared" ref="U20:U24" si="4">J43</f>
        <v>0</v>
      </c>
      <c r="V20" s="4"/>
      <c r="W20" s="4"/>
      <c r="X20" s="4"/>
      <c r="Y20" s="4"/>
      <c r="Z20" s="4"/>
    </row>
    <row r="21" ht="12.0" customHeight="1">
      <c r="A21" s="4">
        <f>'Year 3'!A21</f>
        <v>0</v>
      </c>
      <c r="B21" s="4">
        <f>'Year 3'!B21</f>
        <v>0</v>
      </c>
      <c r="C21" s="46">
        <f>'Year 3'!C21</f>
        <v>0</v>
      </c>
      <c r="D21" s="4">
        <f>'Year 3'!D21</f>
        <v>0</v>
      </c>
      <c r="E21" s="4">
        <f>'Year 3'!E21</f>
        <v>0</v>
      </c>
      <c r="F21" s="45">
        <f>'Year 3'!F21*(100+Living)/100</f>
        <v>0</v>
      </c>
      <c r="G21" s="42">
        <v>0.0</v>
      </c>
      <c r="H21" s="42">
        <v>0.0</v>
      </c>
      <c r="I21" s="42">
        <v>0.0</v>
      </c>
      <c r="J21" s="45">
        <f t="shared" si="1"/>
        <v>0</v>
      </c>
      <c r="K21" s="46">
        <f t="shared" si="2"/>
        <v>0</v>
      </c>
      <c r="L21" s="4"/>
      <c r="M21" s="7">
        <f>'Year 3'!M21</f>
        <v>0</v>
      </c>
      <c r="N21" s="7">
        <f>'Year 3'!N21</f>
        <v>0</v>
      </c>
      <c r="O21" s="7">
        <f>'Year 3'!O21</f>
        <v>0</v>
      </c>
      <c r="P21" s="7">
        <f t="shared" si="3"/>
        <v>0</v>
      </c>
      <c r="Q21" s="7"/>
      <c r="R21" s="7">
        <f>'Year 3'!R21</f>
        <v>0</v>
      </c>
      <c r="S21" s="7">
        <f>'Year 3'!S21</f>
        <v>0</v>
      </c>
      <c r="T21" s="7">
        <f>'Year 3'!T21</f>
        <v>0</v>
      </c>
      <c r="U21" s="7">
        <f t="shared" si="4"/>
        <v>0</v>
      </c>
      <c r="V21" s="4"/>
      <c r="W21" s="4"/>
      <c r="X21" s="4"/>
      <c r="Y21" s="4"/>
      <c r="Z21" s="4"/>
    </row>
    <row r="22" ht="12.0" customHeight="1">
      <c r="A22" s="4">
        <f>'Year 3'!A22</f>
        <v>0</v>
      </c>
      <c r="B22" s="4">
        <f>'Year 3'!B22</f>
        <v>0</v>
      </c>
      <c r="C22" s="46">
        <f>'Year 3'!C22</f>
        <v>0</v>
      </c>
      <c r="D22" s="4">
        <f>'Year 3'!D22</f>
        <v>0</v>
      </c>
      <c r="E22" s="4">
        <f>'Year 3'!E22</f>
        <v>0</v>
      </c>
      <c r="F22" s="45">
        <f>'Year 3'!F22*(100+Living)/100</f>
        <v>0</v>
      </c>
      <c r="G22" s="42">
        <v>0.0</v>
      </c>
      <c r="H22" s="42">
        <v>0.0</v>
      </c>
      <c r="I22" s="42">
        <v>0.0</v>
      </c>
      <c r="J22" s="45">
        <f t="shared" si="1"/>
        <v>0</v>
      </c>
      <c r="K22" s="46">
        <f t="shared" si="2"/>
        <v>0</v>
      </c>
      <c r="L22" s="4"/>
      <c r="M22" s="7">
        <f>'Year 3'!M22</f>
        <v>0</v>
      </c>
      <c r="N22" s="7">
        <f>'Year 3'!N22</f>
        <v>0</v>
      </c>
      <c r="O22" s="7">
        <f>'Year 3'!O22</f>
        <v>0</v>
      </c>
      <c r="P22" s="7">
        <f t="shared" si="3"/>
        <v>0</v>
      </c>
      <c r="Q22" s="7"/>
      <c r="R22" s="7">
        <f>'Year 3'!R22</f>
        <v>0</v>
      </c>
      <c r="S22" s="7">
        <f>'Year 3'!S22</f>
        <v>0</v>
      </c>
      <c r="T22" s="7">
        <f>'Year 3'!T22</f>
        <v>0</v>
      </c>
      <c r="U22" s="7">
        <f t="shared" si="4"/>
        <v>0</v>
      </c>
      <c r="V22" s="4"/>
      <c r="W22" s="4"/>
      <c r="X22" s="4"/>
      <c r="Y22" s="4"/>
      <c r="Z22" s="4"/>
    </row>
    <row r="23" ht="12.0" customHeight="1">
      <c r="A23" s="4">
        <f>'Year 3'!A23</f>
        <v>0</v>
      </c>
      <c r="B23" s="4">
        <f>'Year 3'!B23</f>
        <v>0</v>
      </c>
      <c r="C23" s="46">
        <f>'Year 3'!C23</f>
        <v>0</v>
      </c>
      <c r="D23" s="4">
        <f>'Year 3'!D23</f>
        <v>0</v>
      </c>
      <c r="E23" s="4">
        <f>'Year 3'!E23</f>
        <v>0</v>
      </c>
      <c r="F23" s="45">
        <f>'Year 3'!F23*(100+Living)/100</f>
        <v>0</v>
      </c>
      <c r="G23" s="42">
        <v>0.0</v>
      </c>
      <c r="H23" s="42">
        <v>0.0</v>
      </c>
      <c r="I23" s="42">
        <v>0.0</v>
      </c>
      <c r="J23" s="45">
        <f t="shared" si="1"/>
        <v>0</v>
      </c>
      <c r="K23" s="46">
        <f t="shared" si="2"/>
        <v>0</v>
      </c>
      <c r="L23" s="4"/>
      <c r="M23" s="7">
        <f>'Year 3'!M23</f>
        <v>0</v>
      </c>
      <c r="N23" s="7">
        <f>'Year 3'!N23</f>
        <v>0</v>
      </c>
      <c r="O23" s="7">
        <f>'Year 3'!O23</f>
        <v>0</v>
      </c>
      <c r="P23" s="7">
        <f t="shared" si="3"/>
        <v>0</v>
      </c>
      <c r="Q23" s="7"/>
      <c r="R23" s="7">
        <f>'Year 3'!R23</f>
        <v>0</v>
      </c>
      <c r="S23" s="7">
        <f>'Year 3'!S23</f>
        <v>0</v>
      </c>
      <c r="T23" s="7">
        <f>'Year 3'!T23</f>
        <v>0</v>
      </c>
      <c r="U23" s="7">
        <f t="shared" si="4"/>
        <v>0</v>
      </c>
      <c r="V23" s="4"/>
      <c r="W23" s="4"/>
      <c r="X23" s="4"/>
      <c r="Y23" s="4"/>
      <c r="Z23" s="4"/>
    </row>
    <row r="24" ht="12.0" customHeight="1">
      <c r="A24" s="4">
        <f>'Year 3'!A24</f>
        <v>0</v>
      </c>
      <c r="B24" s="4">
        <f>'Year 3'!B24</f>
        <v>0</v>
      </c>
      <c r="C24" s="46">
        <f>'Year 3'!C24</f>
        <v>0</v>
      </c>
      <c r="D24" s="4">
        <f>'Year 3'!D24</f>
        <v>0</v>
      </c>
      <c r="E24" s="4">
        <f>'Year 3'!E24</f>
        <v>0</v>
      </c>
      <c r="F24" s="45">
        <f>'Year 3'!F24*(100+Living)/100</f>
        <v>0</v>
      </c>
      <c r="G24" s="42">
        <v>0.0</v>
      </c>
      <c r="H24" s="42">
        <v>0.0</v>
      </c>
      <c r="I24" s="42">
        <v>0.0</v>
      </c>
      <c r="J24" s="45">
        <f t="shared" si="1"/>
        <v>0</v>
      </c>
      <c r="K24" s="46">
        <f t="shared" si="2"/>
        <v>0</v>
      </c>
      <c r="L24" s="4"/>
      <c r="M24" s="7">
        <f>'Year 3'!M24</f>
        <v>0</v>
      </c>
      <c r="N24" s="7">
        <f>'Year 3'!N24</f>
        <v>0</v>
      </c>
      <c r="O24" s="7">
        <f>'Year 3'!O24</f>
        <v>0</v>
      </c>
      <c r="P24" s="7">
        <f t="shared" si="3"/>
        <v>0</v>
      </c>
      <c r="Q24" s="7"/>
      <c r="R24" s="7">
        <f>'Year 3'!R24</f>
        <v>0</v>
      </c>
      <c r="S24" s="7">
        <f>'Year 3'!S24</f>
        <v>0</v>
      </c>
      <c r="T24" s="7">
        <f>'Year 3'!T24</f>
        <v>0</v>
      </c>
      <c r="U24" s="7">
        <f t="shared" si="4"/>
        <v>0</v>
      </c>
      <c r="V24" s="4"/>
      <c r="W24" s="4"/>
      <c r="X24" s="4"/>
      <c r="Y24" s="4"/>
      <c r="Z24" s="4"/>
    </row>
    <row r="25" ht="12.0" hidden="1" customHeight="1">
      <c r="A25" s="4">
        <f>'Year 3'!A25</f>
        <v>0</v>
      </c>
      <c r="B25" s="4">
        <f>'Year 3'!B25</f>
        <v>0</v>
      </c>
      <c r="C25" s="46">
        <f>'Year 3'!C25</f>
        <v>0</v>
      </c>
      <c r="D25" s="4">
        <f>'Year 3'!D25</f>
        <v>0</v>
      </c>
      <c r="E25" s="4">
        <f>'Year 3'!E25</f>
        <v>0</v>
      </c>
      <c r="F25" s="45">
        <f>'Year 3'!F25*(100+Living)/100</f>
        <v>0</v>
      </c>
      <c r="G25" s="42">
        <v>0.0</v>
      </c>
      <c r="H25" s="42">
        <v>0.0</v>
      </c>
      <c r="I25" s="42">
        <v>0.0</v>
      </c>
      <c r="J25" s="45">
        <f t="shared" si="1"/>
        <v>0</v>
      </c>
      <c r="K25" s="46">
        <f t="shared" si="2"/>
        <v>0</v>
      </c>
      <c r="L25" s="4"/>
      <c r="M25" s="7">
        <f>'Year 3'!M25</f>
        <v>0</v>
      </c>
      <c r="N25" s="7">
        <f>'Year 3'!N25</f>
        <v>0</v>
      </c>
      <c r="O25" s="7">
        <f>'Year 3'!O25</f>
        <v>0</v>
      </c>
      <c r="P25" s="7">
        <f t="shared" si="3"/>
        <v>0</v>
      </c>
      <c r="Q25" s="7"/>
      <c r="R25" s="7">
        <f>'Year 3'!R25</f>
        <v>0</v>
      </c>
      <c r="S25" s="7">
        <f>'Year 3'!S25</f>
        <v>0</v>
      </c>
      <c r="T25" s="7">
        <f>'Year 3'!T25</f>
        <v>0</v>
      </c>
      <c r="U25" s="7">
        <f>J49</f>
        <v>0</v>
      </c>
      <c r="V25" s="4"/>
      <c r="W25" s="4"/>
      <c r="X25" s="4"/>
      <c r="Y25" s="4"/>
      <c r="Z25" s="4"/>
    </row>
    <row r="26" ht="12.0" hidden="1" customHeight="1">
      <c r="A26" s="4">
        <f>'Year 3'!A26</f>
        <v>0</v>
      </c>
      <c r="B26" s="4">
        <f>'Year 3'!B26</f>
        <v>0</v>
      </c>
      <c r="C26" s="46">
        <f>'Year 3'!C26</f>
        <v>0</v>
      </c>
      <c r="D26" s="4">
        <f>'Year 3'!D26</f>
        <v>0</v>
      </c>
      <c r="E26" s="4">
        <f>'Year 3'!E26</f>
        <v>0</v>
      </c>
      <c r="F26" s="45">
        <f>'Year 3'!F26*(100+Living)/100</f>
        <v>0</v>
      </c>
      <c r="G26" s="42">
        <v>0.0</v>
      </c>
      <c r="H26" s="42">
        <v>0.0</v>
      </c>
      <c r="I26" s="42">
        <v>0.0</v>
      </c>
      <c r="J26" s="45">
        <f t="shared" si="1"/>
        <v>0</v>
      </c>
      <c r="K26" s="46">
        <f t="shared" si="2"/>
        <v>0</v>
      </c>
      <c r="L26" s="4"/>
      <c r="M26" s="7">
        <f>'Year 3'!M26</f>
        <v>0</v>
      </c>
      <c r="N26" s="7">
        <f>'Year 3'!N26</f>
        <v>0</v>
      </c>
      <c r="O26" s="7">
        <f>'Year 3'!O26</f>
        <v>0</v>
      </c>
      <c r="P26" s="7">
        <f t="shared" si="3"/>
        <v>0</v>
      </c>
      <c r="Q26" s="7"/>
      <c r="R26" s="7">
        <f>'Year 3'!R26</f>
        <v>0</v>
      </c>
      <c r="S26" s="7">
        <f>'Year 3'!S26</f>
        <v>0</v>
      </c>
      <c r="T26" s="7">
        <f>'Year 3'!T26</f>
        <v>0</v>
      </c>
      <c r="U26" s="7">
        <f t="shared" ref="U26:U28" si="5">J49</f>
        <v>0</v>
      </c>
      <c r="V26" s="4"/>
      <c r="W26" s="4"/>
      <c r="X26" s="4"/>
      <c r="Y26" s="4"/>
      <c r="Z26" s="4"/>
    </row>
    <row r="27" ht="12.0" hidden="1" customHeight="1">
      <c r="A27" s="4">
        <f>'Year 3'!A27</f>
        <v>0</v>
      </c>
      <c r="B27" s="4">
        <f>'Year 3'!B27</f>
        <v>0</v>
      </c>
      <c r="C27" s="46">
        <f>'Year 3'!C27</f>
        <v>0</v>
      </c>
      <c r="D27" s="4">
        <f>'Year 3'!D27</f>
        <v>0</v>
      </c>
      <c r="E27" s="4">
        <f>'Year 3'!E27</f>
        <v>0</v>
      </c>
      <c r="F27" s="45">
        <f>'Year 3'!F27*(100+Living)/100</f>
        <v>0</v>
      </c>
      <c r="G27" s="42">
        <v>0.0</v>
      </c>
      <c r="H27" s="42">
        <v>0.0</v>
      </c>
      <c r="I27" s="42">
        <v>0.0</v>
      </c>
      <c r="J27" s="45">
        <f t="shared" si="1"/>
        <v>0</v>
      </c>
      <c r="K27" s="46">
        <f t="shared" si="2"/>
        <v>0</v>
      </c>
      <c r="L27" s="4"/>
      <c r="M27" s="7">
        <f>'Year 3'!M27</f>
        <v>0</v>
      </c>
      <c r="N27" s="7">
        <f>'Year 3'!N27</f>
        <v>0</v>
      </c>
      <c r="O27" s="7">
        <f>'Year 3'!O27</f>
        <v>0</v>
      </c>
      <c r="P27" s="7">
        <f t="shared" si="3"/>
        <v>0</v>
      </c>
      <c r="Q27" s="7"/>
      <c r="R27" s="7">
        <f>'Year 3'!R27</f>
        <v>0</v>
      </c>
      <c r="S27" s="7">
        <f>'Year 3'!S27</f>
        <v>0</v>
      </c>
      <c r="T27" s="7">
        <f>'Year 3'!T27</f>
        <v>0</v>
      </c>
      <c r="U27" s="7">
        <f t="shared" si="5"/>
        <v>0</v>
      </c>
      <c r="V27" s="4"/>
      <c r="W27" s="4"/>
      <c r="X27" s="4"/>
      <c r="Y27" s="4"/>
      <c r="Z27" s="4"/>
    </row>
    <row r="28" ht="12.0" hidden="1" customHeight="1">
      <c r="A28" s="4">
        <f>'Year 3'!A28</f>
        <v>0</v>
      </c>
      <c r="B28" s="4">
        <f>'Year 3'!B28</f>
        <v>0</v>
      </c>
      <c r="C28" s="46">
        <f>'Year 3'!C28</f>
        <v>0</v>
      </c>
      <c r="D28" s="4">
        <f>'Year 3'!D28</f>
        <v>0</v>
      </c>
      <c r="E28" s="4">
        <f>'Year 3'!E28</f>
        <v>0</v>
      </c>
      <c r="F28" s="45">
        <f>'Year 3'!F28*(100+Living)/100</f>
        <v>0</v>
      </c>
      <c r="G28" s="42">
        <v>0.0</v>
      </c>
      <c r="H28" s="42">
        <v>0.0</v>
      </c>
      <c r="I28" s="42">
        <v>0.0</v>
      </c>
      <c r="J28" s="45">
        <f t="shared" si="1"/>
        <v>0</v>
      </c>
      <c r="K28" s="46">
        <f t="shared" si="2"/>
        <v>0</v>
      </c>
      <c r="L28" s="4"/>
      <c r="M28" s="7">
        <f>'Year 3'!M28</f>
        <v>0</v>
      </c>
      <c r="N28" s="7">
        <f>'Year 3'!N28</f>
        <v>0</v>
      </c>
      <c r="O28" s="7">
        <f>'Year 3'!O28</f>
        <v>0</v>
      </c>
      <c r="P28" s="7">
        <f t="shared" si="3"/>
        <v>0</v>
      </c>
      <c r="Q28" s="7"/>
      <c r="R28" s="7">
        <f>'Year 3'!R28</f>
        <v>0</v>
      </c>
      <c r="S28" s="7">
        <f>'Year 3'!S28</f>
        <v>0</v>
      </c>
      <c r="T28" s="7">
        <f>'Year 3'!T28</f>
        <v>0</v>
      </c>
      <c r="U28" s="7">
        <f t="shared" si="5"/>
        <v>0</v>
      </c>
      <c r="V28" s="4"/>
      <c r="W28" s="4"/>
      <c r="X28" s="4"/>
      <c r="Y28" s="4"/>
      <c r="Z28" s="4"/>
    </row>
    <row r="29" ht="12.0" hidden="1" customHeight="1">
      <c r="A29" s="4">
        <f>'Year 3'!A29</f>
        <v>0</v>
      </c>
      <c r="B29" s="4">
        <f>'Year 3'!B29</f>
        <v>0</v>
      </c>
      <c r="C29" s="46">
        <f>'Year 3'!C29</f>
        <v>0</v>
      </c>
      <c r="D29" s="4">
        <f>'Year 3'!D29</f>
        <v>0</v>
      </c>
      <c r="E29" s="4">
        <f>'Year 3'!E29</f>
        <v>0</v>
      </c>
      <c r="F29" s="45">
        <f>'Year 3'!F29*(100+Living)/100</f>
        <v>0</v>
      </c>
      <c r="G29" s="42">
        <v>0.0</v>
      </c>
      <c r="H29" s="42">
        <v>0.0</v>
      </c>
      <c r="I29" s="42">
        <v>0.0</v>
      </c>
      <c r="J29" s="45">
        <f t="shared" si="1"/>
        <v>0</v>
      </c>
      <c r="K29" s="46">
        <f t="shared" si="2"/>
        <v>0</v>
      </c>
      <c r="L29" s="4"/>
      <c r="M29" s="7" t="str">
        <f>'Year 3'!M29</f>
        <v/>
      </c>
      <c r="N29" s="7">
        <f>'Year 3'!N29</f>
        <v>0</v>
      </c>
      <c r="O29" s="7">
        <f>'Year 3'!O29</f>
        <v>0</v>
      </c>
      <c r="P29" s="7">
        <f t="shared" si="3"/>
        <v>0</v>
      </c>
      <c r="Q29" s="7"/>
      <c r="R29" s="7" t="str">
        <f>'Year 3'!R29</f>
        <v/>
      </c>
      <c r="S29" s="7">
        <f>'Year 3'!S29</f>
        <v>0</v>
      </c>
      <c r="T29" s="7">
        <f>'Year 3'!T29</f>
        <v>0</v>
      </c>
      <c r="U29" s="7">
        <f>J53</f>
        <v>0</v>
      </c>
      <c r="V29" s="4"/>
      <c r="W29" s="4"/>
      <c r="X29" s="4"/>
      <c r="Y29" s="4"/>
      <c r="Z29" s="4"/>
    </row>
    <row r="30" ht="12.0" hidden="1" customHeight="1">
      <c r="A30" s="4">
        <f>'Year 3'!A30</f>
        <v>0</v>
      </c>
      <c r="B30" s="4">
        <f>'Year 3'!B30</f>
        <v>0</v>
      </c>
      <c r="C30" s="46">
        <f>'Year 3'!C30</f>
        <v>0</v>
      </c>
      <c r="D30" s="4">
        <f>'Year 3'!D30</f>
        <v>0</v>
      </c>
      <c r="E30" s="4">
        <f>'Year 3'!E30</f>
        <v>0</v>
      </c>
      <c r="F30" s="45">
        <f>'Year 3'!F30*(100+Living)/100</f>
        <v>0</v>
      </c>
      <c r="G30" s="42">
        <v>0.0</v>
      </c>
      <c r="H30" s="42">
        <v>0.0</v>
      </c>
      <c r="I30" s="42">
        <v>0.0</v>
      </c>
      <c r="J30" s="45">
        <f t="shared" si="1"/>
        <v>0</v>
      </c>
      <c r="K30" s="46">
        <f t="shared" si="2"/>
        <v>0</v>
      </c>
      <c r="L30" s="4"/>
      <c r="M30" s="7">
        <f>'Year 3'!M30</f>
        <v>0</v>
      </c>
      <c r="N30" s="7">
        <f>'Year 3'!N30</f>
        <v>0</v>
      </c>
      <c r="O30" s="7">
        <f>'Year 3'!O30</f>
        <v>0</v>
      </c>
      <c r="P30" s="7">
        <f t="shared" si="3"/>
        <v>0</v>
      </c>
      <c r="Q30" s="7"/>
      <c r="R30" s="7">
        <f>'Year 3'!R30</f>
        <v>0</v>
      </c>
      <c r="S30" s="7">
        <f>'Year 3'!S30</f>
        <v>0</v>
      </c>
      <c r="T30" s="7">
        <f>'Year 3'!T30</f>
        <v>0</v>
      </c>
      <c r="U30" s="7">
        <f t="shared" ref="U30:U31" si="6">J53</f>
        <v>0</v>
      </c>
      <c r="V30" s="4"/>
      <c r="W30" s="4"/>
      <c r="X30" s="4"/>
      <c r="Y30" s="4"/>
      <c r="Z30" s="4"/>
    </row>
    <row r="31" ht="12.0" hidden="1" customHeight="1">
      <c r="A31" s="4">
        <f>'Year 3'!A31</f>
        <v>0</v>
      </c>
      <c r="B31" s="4">
        <f>'Year 3'!B31</f>
        <v>0</v>
      </c>
      <c r="C31" s="46">
        <f>'Year 3'!C31</f>
        <v>0</v>
      </c>
      <c r="D31" s="4">
        <f>'Year 3'!D31</f>
        <v>0</v>
      </c>
      <c r="E31" s="4">
        <f>'Year 3'!E31</f>
        <v>0</v>
      </c>
      <c r="F31" s="45">
        <f>'Year 3'!F31*(100+Living)/100</f>
        <v>0</v>
      </c>
      <c r="G31" s="42">
        <v>0.0</v>
      </c>
      <c r="H31" s="42">
        <v>0.0</v>
      </c>
      <c r="I31" s="42">
        <v>0.0</v>
      </c>
      <c r="J31" s="45">
        <f t="shared" si="1"/>
        <v>0</v>
      </c>
      <c r="K31" s="46">
        <f t="shared" si="2"/>
        <v>0</v>
      </c>
      <c r="L31" s="4"/>
      <c r="M31" s="7">
        <f>'Year 3'!M31</f>
        <v>0</v>
      </c>
      <c r="N31" s="7">
        <f>'Year 3'!N31</f>
        <v>0</v>
      </c>
      <c r="O31" s="7">
        <f>'Year 3'!O31</f>
        <v>0</v>
      </c>
      <c r="P31" s="7">
        <f t="shared" si="3"/>
        <v>0</v>
      </c>
      <c r="Q31" s="7"/>
      <c r="R31" s="7">
        <f>'Year 3'!R31</f>
        <v>0</v>
      </c>
      <c r="S31" s="7">
        <f>'Year 3'!S31</f>
        <v>0</v>
      </c>
      <c r="T31" s="7">
        <f>'Year 3'!T31</f>
        <v>0</v>
      </c>
      <c r="U31" s="7">
        <f t="shared" si="6"/>
        <v>0</v>
      </c>
      <c r="V31" s="4"/>
      <c r="W31" s="4"/>
      <c r="X31" s="4"/>
      <c r="Y31" s="4"/>
      <c r="Z31" s="4"/>
    </row>
    <row r="32" ht="12.0" hidden="1" customHeight="1">
      <c r="A32" s="4">
        <f>'Year 3'!A32</f>
        <v>0</v>
      </c>
      <c r="B32" s="4">
        <f>'Year 3'!B32</f>
        <v>0</v>
      </c>
      <c r="C32" s="46">
        <f>'Year 3'!C32</f>
        <v>0</v>
      </c>
      <c r="D32" s="4">
        <f>'Year 3'!D32</f>
        <v>0</v>
      </c>
      <c r="E32" s="4">
        <f>'Year 3'!E32</f>
        <v>0</v>
      </c>
      <c r="F32" s="45">
        <f>'Year 3'!F32*(100+Living)/100</f>
        <v>0</v>
      </c>
      <c r="G32" s="42">
        <v>0.0</v>
      </c>
      <c r="H32" s="42">
        <v>0.0</v>
      </c>
      <c r="I32" s="42">
        <v>0.0</v>
      </c>
      <c r="J32" s="45">
        <f t="shared" si="1"/>
        <v>0</v>
      </c>
      <c r="K32" s="46">
        <f t="shared" si="2"/>
        <v>0</v>
      </c>
      <c r="L32" s="4"/>
      <c r="M32" s="7">
        <f>'Year 3'!M32</f>
        <v>0</v>
      </c>
      <c r="N32" s="7">
        <f>'Year 3'!N32</f>
        <v>0</v>
      </c>
      <c r="O32" s="7">
        <f>'Year 3'!O32</f>
        <v>0</v>
      </c>
      <c r="P32" s="7">
        <f t="shared" si="3"/>
        <v>0</v>
      </c>
      <c r="Q32" s="7"/>
      <c r="R32" s="7">
        <f>'Year 3'!R32</f>
        <v>0</v>
      </c>
      <c r="S32" s="7">
        <f>'Year 3'!S32</f>
        <v>0</v>
      </c>
      <c r="T32" s="7">
        <f>'Year 3'!T32</f>
        <v>0</v>
      </c>
      <c r="U32" s="7">
        <f t="shared" ref="U32:U33" si="7">J56</f>
        <v>0</v>
      </c>
      <c r="V32" s="4"/>
      <c r="W32" s="4"/>
      <c r="X32" s="4"/>
      <c r="Y32" s="4"/>
      <c r="Z32" s="4"/>
    </row>
    <row r="33" ht="12.0" hidden="1" customHeight="1">
      <c r="A33" s="22">
        <v>0.0</v>
      </c>
      <c r="B33" s="22">
        <v>0.0</v>
      </c>
      <c r="C33" s="42">
        <v>0.0</v>
      </c>
      <c r="D33" s="43">
        <v>0.0</v>
      </c>
      <c r="E33" s="43">
        <v>0.0</v>
      </c>
      <c r="F33" s="44">
        <v>0.0</v>
      </c>
      <c r="G33" s="42">
        <v>0.0</v>
      </c>
      <c r="H33" s="42">
        <v>0.0</v>
      </c>
      <c r="I33" s="42">
        <v>0.0</v>
      </c>
      <c r="J33" s="45">
        <f t="shared" si="1"/>
        <v>0</v>
      </c>
      <c r="K33" s="46">
        <f t="shared" si="2"/>
        <v>0</v>
      </c>
      <c r="L33" s="4"/>
      <c r="M33" s="7">
        <v>0.0</v>
      </c>
      <c r="N33" s="7">
        <v>0.0</v>
      </c>
      <c r="O33" s="7">
        <v>0.0</v>
      </c>
      <c r="P33" s="7">
        <f t="shared" si="3"/>
        <v>0</v>
      </c>
      <c r="Q33" s="7"/>
      <c r="R33" s="7">
        <v>0.0</v>
      </c>
      <c r="S33" s="7">
        <v>0.0</v>
      </c>
      <c r="T33" s="7">
        <v>0.0</v>
      </c>
      <c r="U33" s="7">
        <f t="shared" si="7"/>
        <v>0</v>
      </c>
      <c r="V33" s="4"/>
      <c r="W33" s="4"/>
      <c r="X33" s="4"/>
      <c r="Y33" s="4"/>
      <c r="Z33" s="4"/>
    </row>
    <row r="34" ht="12.0" customHeight="1">
      <c r="A34" s="4"/>
      <c r="B34" s="4"/>
      <c r="C34" s="4"/>
      <c r="D34" s="4"/>
      <c r="E34" s="4"/>
      <c r="F34" s="45"/>
      <c r="G34" s="47" t="s">
        <v>92</v>
      </c>
      <c r="I34" s="47"/>
      <c r="J34" s="48">
        <f>SUM(J19:J33)</f>
        <v>0</v>
      </c>
      <c r="K34" s="4"/>
      <c r="L34" s="4"/>
      <c r="M34" s="4"/>
      <c r="N34" s="4"/>
      <c r="O34" s="4"/>
      <c r="P34" s="4"/>
      <c r="Q34" s="4"/>
      <c r="R34" s="4"/>
      <c r="S34" s="4"/>
      <c r="T34" s="4"/>
      <c r="U34" s="4"/>
      <c r="V34" s="4"/>
      <c r="W34" s="4"/>
      <c r="X34" s="4"/>
      <c r="Y34" s="4"/>
      <c r="Z34" s="4"/>
    </row>
    <row r="35" ht="12.0" customHeight="1">
      <c r="A35" s="38" t="s">
        <v>93</v>
      </c>
      <c r="B35" s="4"/>
      <c r="C35" s="4"/>
      <c r="D35" s="4"/>
      <c r="E35" s="4"/>
      <c r="F35" s="4"/>
      <c r="G35" s="4"/>
      <c r="H35" s="4"/>
      <c r="I35" s="4"/>
      <c r="J35" s="4"/>
      <c r="K35" s="4"/>
      <c r="L35" s="4"/>
      <c r="M35" s="4"/>
      <c r="N35" s="4"/>
      <c r="O35" s="4"/>
      <c r="P35" s="4"/>
      <c r="Q35" s="4"/>
      <c r="R35" s="4"/>
      <c r="S35" s="4"/>
      <c r="T35" s="4"/>
      <c r="U35" s="4"/>
      <c r="V35" s="4"/>
      <c r="W35" s="4"/>
      <c r="X35" s="4"/>
      <c r="Y35" s="4"/>
      <c r="Z35" s="4"/>
    </row>
    <row r="36" ht="12.0" customHeight="1">
      <c r="A36" s="41" t="s">
        <v>67</v>
      </c>
      <c r="B36" s="41" t="s">
        <v>68</v>
      </c>
      <c r="C36" s="41" t="s">
        <v>69</v>
      </c>
      <c r="D36" s="41" t="s">
        <v>94</v>
      </c>
      <c r="E36" s="41" t="s">
        <v>95</v>
      </c>
      <c r="F36" s="1" t="s">
        <v>96</v>
      </c>
      <c r="G36" s="40" t="s">
        <v>97</v>
      </c>
      <c r="H36" s="40" t="s">
        <v>98</v>
      </c>
      <c r="I36" s="40"/>
      <c r="J36" s="40" t="s">
        <v>99</v>
      </c>
      <c r="K36" s="4" t="s">
        <v>100</v>
      </c>
      <c r="L36" s="4"/>
      <c r="M36" s="4"/>
      <c r="N36" s="4"/>
      <c r="O36" s="4" t="s">
        <v>101</v>
      </c>
      <c r="P36" s="4"/>
      <c r="Q36" s="4"/>
      <c r="R36" s="4"/>
      <c r="S36" s="4" t="s">
        <v>102</v>
      </c>
      <c r="T36" s="4"/>
      <c r="U36" s="4"/>
      <c r="V36" s="4"/>
      <c r="W36" s="4"/>
      <c r="X36" s="4"/>
      <c r="Y36" s="4"/>
      <c r="Z36" s="4"/>
    </row>
    <row r="37" ht="12.0" hidden="1" customHeight="1">
      <c r="A37" s="41"/>
      <c r="B37" s="41"/>
      <c r="C37" s="41"/>
      <c r="D37" s="41"/>
      <c r="E37" s="14"/>
      <c r="F37" s="4"/>
      <c r="G37" s="40"/>
      <c r="H37" s="40"/>
      <c r="I37" s="40"/>
      <c r="J37" s="40"/>
      <c r="K37" s="4"/>
      <c r="L37" s="4"/>
      <c r="M37" s="5"/>
      <c r="N37" s="4"/>
      <c r="O37" s="4"/>
      <c r="P37" s="4"/>
      <c r="Q37" s="4"/>
      <c r="R37" s="4"/>
      <c r="S37" s="4"/>
      <c r="T37" s="4"/>
      <c r="U37" s="4"/>
      <c r="V37" s="4"/>
      <c r="W37" s="4"/>
      <c r="X37" s="4"/>
      <c r="Y37" s="4"/>
      <c r="Z37" s="4"/>
    </row>
    <row r="38" ht="12.0" hidden="1" customHeight="1">
      <c r="A38" s="41"/>
      <c r="B38" s="41"/>
      <c r="C38" s="41"/>
      <c r="D38" s="41"/>
      <c r="E38" s="14" t="s">
        <v>103</v>
      </c>
      <c r="F38" s="4"/>
      <c r="G38" s="40"/>
      <c r="H38" s="40"/>
      <c r="I38" s="40"/>
      <c r="J38" s="40"/>
      <c r="K38" s="4"/>
      <c r="L38" s="4"/>
      <c r="M38" s="4"/>
      <c r="N38" s="4"/>
      <c r="O38" s="4"/>
      <c r="P38" s="4"/>
      <c r="Q38" s="4"/>
      <c r="R38" s="4"/>
      <c r="S38" s="4"/>
      <c r="T38" s="4"/>
      <c r="U38" s="4"/>
      <c r="V38" s="4"/>
      <c r="W38" s="4"/>
      <c r="X38" s="4"/>
      <c r="Y38" s="4"/>
      <c r="Z38" s="4"/>
    </row>
    <row r="39" ht="12.0" hidden="1" customHeight="1">
      <c r="A39" s="41"/>
      <c r="B39" s="41"/>
      <c r="C39" s="41"/>
      <c r="D39" s="41"/>
      <c r="E39" s="14" t="s">
        <v>104</v>
      </c>
      <c r="F39" s="4"/>
      <c r="G39" s="40"/>
      <c r="H39" s="40"/>
      <c r="I39" s="40"/>
      <c r="J39" s="40"/>
      <c r="K39" s="4"/>
      <c r="L39" s="4"/>
      <c r="M39" s="4"/>
      <c r="N39" s="4"/>
      <c r="O39" s="4"/>
      <c r="P39" s="4"/>
      <c r="Q39" s="4"/>
      <c r="R39" s="4"/>
      <c r="S39" s="4"/>
      <c r="T39" s="4"/>
      <c r="U39" s="4"/>
      <c r="V39" s="4"/>
      <c r="W39" s="4"/>
      <c r="X39" s="4"/>
      <c r="Y39" s="4"/>
      <c r="Z39" s="4"/>
    </row>
    <row r="40" ht="12.0" hidden="1" customHeight="1">
      <c r="A40" s="41"/>
      <c r="B40" s="41"/>
      <c r="C40" s="41"/>
      <c r="D40" s="14" t="s">
        <v>86</v>
      </c>
      <c r="E40" s="14" t="s">
        <v>105</v>
      </c>
      <c r="F40" s="4"/>
      <c r="G40" s="40"/>
      <c r="H40" s="49"/>
      <c r="I40" s="49"/>
      <c r="J40" s="40"/>
      <c r="K40" s="4"/>
      <c r="L40" s="4"/>
      <c r="M40" s="4"/>
      <c r="N40" s="4"/>
      <c r="O40" s="4"/>
      <c r="P40" s="4"/>
      <c r="Q40" s="4"/>
      <c r="R40" s="4"/>
      <c r="S40" s="4"/>
      <c r="T40" s="4"/>
      <c r="U40" s="4"/>
      <c r="V40" s="4"/>
      <c r="W40" s="4"/>
      <c r="X40" s="4"/>
      <c r="Y40" s="5"/>
      <c r="Z40" s="4"/>
    </row>
    <row r="41" ht="12.0" hidden="1" customHeight="1">
      <c r="A41" s="41"/>
      <c r="B41" s="41"/>
      <c r="C41" s="41"/>
      <c r="D41" s="14" t="s">
        <v>106</v>
      </c>
      <c r="E41" s="14" t="s">
        <v>107</v>
      </c>
      <c r="F41" s="4" t="s">
        <v>108</v>
      </c>
      <c r="G41" s="40"/>
      <c r="H41" s="40"/>
      <c r="I41" s="40"/>
      <c r="J41" s="40"/>
      <c r="K41" s="4"/>
      <c r="L41" s="4"/>
      <c r="M41" s="4"/>
      <c r="N41" s="4"/>
      <c r="O41" s="4"/>
      <c r="P41" s="4"/>
      <c r="Q41" s="4"/>
      <c r="R41" s="4"/>
      <c r="S41" s="4"/>
      <c r="T41" s="4"/>
      <c r="U41" s="4"/>
      <c r="V41" s="4"/>
      <c r="W41" s="4"/>
      <c r="X41" s="4"/>
      <c r="Y41" s="4"/>
      <c r="Z41" s="4"/>
    </row>
    <row r="42" ht="12.0" hidden="1" customHeight="1">
      <c r="A42" s="41"/>
      <c r="B42" s="41"/>
      <c r="C42" s="41"/>
      <c r="D42" s="14" t="s">
        <v>109</v>
      </c>
      <c r="E42" s="14" t="s">
        <v>110</v>
      </c>
      <c r="F42" s="4" t="s">
        <v>111</v>
      </c>
      <c r="G42" s="40"/>
      <c r="H42" s="40"/>
      <c r="I42" s="40"/>
      <c r="J42" s="40"/>
      <c r="K42" s="4" t="s">
        <v>86</v>
      </c>
      <c r="L42" s="4" t="s">
        <v>106</v>
      </c>
      <c r="M42" s="4" t="s">
        <v>109</v>
      </c>
      <c r="N42" s="1" t="s">
        <v>112</v>
      </c>
      <c r="O42" s="4" t="s">
        <v>86</v>
      </c>
      <c r="P42" s="4" t="s">
        <v>106</v>
      </c>
      <c r="Q42" s="4" t="s">
        <v>109</v>
      </c>
      <c r="R42" s="1" t="s">
        <v>113</v>
      </c>
      <c r="S42" s="4" t="s">
        <v>114</v>
      </c>
      <c r="T42" s="4" t="s">
        <v>104</v>
      </c>
      <c r="U42" s="4" t="s">
        <v>105</v>
      </c>
      <c r="V42" s="4" t="s">
        <v>107</v>
      </c>
      <c r="W42" s="4" t="s">
        <v>110</v>
      </c>
      <c r="X42" s="1" t="s">
        <v>115</v>
      </c>
      <c r="Y42" s="4"/>
      <c r="Z42" s="4"/>
    </row>
    <row r="43" ht="12.0" customHeight="1">
      <c r="A43" s="4">
        <f>'Year 3'!A42</f>
        <v>0</v>
      </c>
      <c r="B43" s="4">
        <f>'Year 3'!B42</f>
        <v>0</v>
      </c>
      <c r="C43" s="46">
        <f>'Year 3'!C42</f>
        <v>0</v>
      </c>
      <c r="D43" s="4" t="str">
        <f>'Year 3'!D42</f>
        <v>TRS</v>
      </c>
      <c r="E43" s="4" t="str">
        <f>'Year 3'!E42</f>
        <v>Employee</v>
      </c>
      <c r="F43" s="4" t="str">
        <f>'Year 3'!F42</f>
        <v>Yes</v>
      </c>
      <c r="G43" s="5">
        <f>'Year 3'!G42</f>
        <v>39326</v>
      </c>
      <c r="H43" s="4">
        <f>IF(G43&gt;Fringe1End,R43,N43)</f>
        <v>15.45</v>
      </c>
      <c r="I43" s="4"/>
      <c r="J43" s="45">
        <f t="shared" ref="J43:J57" si="8">(J19*H43/100)+X43</f>
        <v>0</v>
      </c>
      <c r="K43" s="4">
        <f>IF(D43=$D$40,F1.Hourly,0)</f>
        <v>0</v>
      </c>
      <c r="L43" s="4">
        <f>IF(D43=$D$41,F1.FS.ORP,0)</f>
        <v>0</v>
      </c>
      <c r="M43" s="4">
        <f>IF(D43=$D$42,F1.FS.TRS,0)</f>
        <v>21.7</v>
      </c>
      <c r="N43" s="50">
        <f t="shared" ref="N43:N57" si="9">SUM(K43:M43)</f>
        <v>21.7</v>
      </c>
      <c r="O43" s="4">
        <f>IF(D43=$D$40,F2.Hourly,0)</f>
        <v>0</v>
      </c>
      <c r="P43" s="4">
        <f>IF(D43=$D$41,F2.FS.ORP,0)</f>
        <v>0</v>
      </c>
      <c r="Q43" s="4">
        <f>IF(D43=$D$42,F2.FS.TRS,0)</f>
        <v>15.45</v>
      </c>
      <c r="R43" s="50">
        <f t="shared" ref="R43:R57" si="10">SUM(O43:Q43)</f>
        <v>15.45</v>
      </c>
      <c r="S43" s="46">
        <f t="shared" ref="S43:S57" si="11">IF(F43=$F$41,G19,100)</f>
        <v>0</v>
      </c>
      <c r="T43" s="4">
        <f>IF($E43=$E$39,IF($D19=$D$14,Ins.PT.E*$K19*S43/100,IF($D19=$D$15,Ins.PT.E*$K19*S43/100,Ins.E*$K19*S43/100)),0)</f>
        <v>0</v>
      </c>
      <c r="U43" s="4">
        <f>IF($E43=$E$40,IF($D19=$D$14,Ins.PT.S*$K19*S43/100,IF($D19=$D$15,Ins.PT.S*$K19*S43/100,Ins.S*$K19*S43/100)),0)</f>
        <v>0</v>
      </c>
      <c r="V43" s="4">
        <f>IF($E43=$E$41,IF($D19=$D$14,Ins.PT.C*$K19*S43/100,IF($D19=$D$15,Ins.PT.C*$K19*S43/100,Ins.C*$K19*S43/100)),0)</f>
        <v>0</v>
      </c>
      <c r="W43" s="4">
        <f>IF($E43=$E$42,IF($D19=$D$14,Ins.PT.F*$K19*S43/100,IF($D19=$D$15,Ins.PT.F*$K19*S43/100,Ins.F*$K19*S43/100)),0)</f>
        <v>0</v>
      </c>
      <c r="X43" s="51">
        <f>IF(D19=$D$18,ROUNDDOWN(DAYS360(G43,$J$4)/(360*Long.Per),0)*20*K19*G19/100,0)+SUM(T43:W43)</f>
        <v>0</v>
      </c>
      <c r="Y43" s="4"/>
      <c r="Z43" s="4"/>
    </row>
    <row r="44" ht="12.0" customHeight="1">
      <c r="A44" s="4">
        <f>'Year 3'!A43</f>
        <v>0</v>
      </c>
      <c r="B44" s="4">
        <f>'Year 3'!B43</f>
        <v>0</v>
      </c>
      <c r="C44" s="46">
        <f>'Year 3'!C43</f>
        <v>0</v>
      </c>
      <c r="D44" s="4" t="str">
        <f>'Year 3'!D43</f>
        <v>TRS</v>
      </c>
      <c r="E44" s="4" t="str">
        <f>'Year 3'!E43</f>
        <v>Employee</v>
      </c>
      <c r="F44" s="4" t="str">
        <f>'Year 3'!F43</f>
        <v>Yes</v>
      </c>
      <c r="G44" s="5">
        <f>'Year 3'!G43</f>
        <v>39326</v>
      </c>
      <c r="H44" s="4">
        <f>IF(G44&gt;Fringe1End,R44,N44)</f>
        <v>15.45</v>
      </c>
      <c r="I44" s="4"/>
      <c r="J44" s="45">
        <f t="shared" si="8"/>
        <v>0</v>
      </c>
      <c r="K44" s="4">
        <f>IF(D44=$D$40,F1.Hourly,0)</f>
        <v>0</v>
      </c>
      <c r="L44" s="4">
        <f>IF(D44=$D$41,F1.FS.ORP,0)</f>
        <v>0</v>
      </c>
      <c r="M44" s="4">
        <f>IF(D44=$D$42,F1.FS.TRS,0)</f>
        <v>21.7</v>
      </c>
      <c r="N44" s="50">
        <f t="shared" si="9"/>
        <v>21.7</v>
      </c>
      <c r="O44" s="4">
        <f>IF(D44=$D$40,F2.Hourly,0)</f>
        <v>0</v>
      </c>
      <c r="P44" s="4">
        <f>IF(D44=$D$41,F2.FS.ORP,0)</f>
        <v>0</v>
      </c>
      <c r="Q44" s="4">
        <f>IF(D44=$D$42,F2.FS.TRS,0)</f>
        <v>15.45</v>
      </c>
      <c r="R44" s="50">
        <f t="shared" si="10"/>
        <v>15.45</v>
      </c>
      <c r="S44" s="46">
        <f t="shared" si="11"/>
        <v>0</v>
      </c>
      <c r="T44" s="4">
        <f>IF($E44=$E$39,IF($D20=$D$14,Ins.PT.E*$K20*S44/100,IF($D20=$D$15,Ins.PT.E*$K20*S44/100,Ins.E*$K20*S44/100)),0)</f>
        <v>0</v>
      </c>
      <c r="U44" s="4">
        <f>IF($E44=$E$40,IF($D20=$D$14,Ins.PT.S*$K20*S44/100,IF($D20=$D$15,Ins.PT.S*$K20*S44/100,Ins.S*$K20*S44/100)),0)</f>
        <v>0</v>
      </c>
      <c r="V44" s="4">
        <f>IF($E44=$E$41,IF($D20=$D$14,Ins.PT.C*$K20*S44/100,IF($D20=$D$15,Ins.PT.C*$K20*S44/100,Ins.C*$K20*S44/100)),0)</f>
        <v>0</v>
      </c>
      <c r="W44" s="4">
        <f>IF($E44=$E$42,IF($D20=$D$14,Ins.PT.F*$K20*S44/100,IF($D20=$D$15,Ins.PT.F*$K20*S44/100,Ins.F*$K20*S44/100)),0)</f>
        <v>0</v>
      </c>
      <c r="X44" s="51">
        <f>IF(D20=$D$18,ROUNDDOWN(DAYS360(G44,$J$4)/(360*Long.Per),0)*20*K20*G20/100,0)+SUM(T44:W44)</f>
        <v>0</v>
      </c>
      <c r="Y44" s="4"/>
      <c r="Z44" s="4"/>
    </row>
    <row r="45" ht="12.0" customHeight="1">
      <c r="A45" s="4">
        <f>'Year 3'!A44</f>
        <v>0</v>
      </c>
      <c r="B45" s="4">
        <f>'Year 3'!B44</f>
        <v>0</v>
      </c>
      <c r="C45" s="46">
        <f>'Year 3'!C44</f>
        <v>0</v>
      </c>
      <c r="D45" s="4" t="str">
        <f>'Year 3'!D44</f>
        <v>TRS</v>
      </c>
      <c r="E45" s="4" t="str">
        <f>'Year 3'!E44</f>
        <v>Employee</v>
      </c>
      <c r="F45" s="4" t="str">
        <f>'Year 3'!F44</f>
        <v>Yes</v>
      </c>
      <c r="G45" s="5">
        <f>'Year 3'!G44</f>
        <v>39326</v>
      </c>
      <c r="H45" s="4">
        <f>IF(G45&gt;Fringe1End,R45,N45)</f>
        <v>15.45</v>
      </c>
      <c r="I45" s="4"/>
      <c r="J45" s="45">
        <f t="shared" si="8"/>
        <v>0</v>
      </c>
      <c r="K45" s="4">
        <f>IF(D45=$D$40,F1.Hourly,0)</f>
        <v>0</v>
      </c>
      <c r="L45" s="4">
        <f>IF(D45=$D$41,F1.FS.ORP,0)</f>
        <v>0</v>
      </c>
      <c r="M45" s="4">
        <f>IF(D45=$D$42,F1.FS.TRS,0)</f>
        <v>21.7</v>
      </c>
      <c r="N45" s="50">
        <f t="shared" si="9"/>
        <v>21.7</v>
      </c>
      <c r="O45" s="4">
        <f>IF(D45=$D$40,F2.Hourly,0)</f>
        <v>0</v>
      </c>
      <c r="P45" s="4">
        <f>IF(D45=$D$41,F2.FS.ORP,0)</f>
        <v>0</v>
      </c>
      <c r="Q45" s="4">
        <f>IF(D45=$D$42,F2.FS.TRS,0)</f>
        <v>15.45</v>
      </c>
      <c r="R45" s="50">
        <f t="shared" si="10"/>
        <v>15.45</v>
      </c>
      <c r="S45" s="46">
        <f t="shared" si="11"/>
        <v>0</v>
      </c>
      <c r="T45" s="4">
        <f>IF($E45=$E$39,IF($D21=$D$14,Ins.PT.E*$K21*S45/100,IF($D21=$D$15,Ins.PT.E*$K21*S45/100,Ins.E*$K21*S45/100)),0)</f>
        <v>0</v>
      </c>
      <c r="U45" s="4">
        <f>IF($E45=$E$40,IF($D21=$D$14,Ins.PT.S*$K21*S45/100,IF($D21=$D$15,Ins.PT.S*$K21*S45/100,Ins.S*$K21*S45/100)),0)</f>
        <v>0</v>
      </c>
      <c r="V45" s="4">
        <f>IF($E45=$E$41,IF($D21=$D$14,Ins.PT.C*$K21*S45/100,IF($D21=$D$15,Ins.PT.C*$K21*S45/100,Ins.C*$K21*S45/100)),0)</f>
        <v>0</v>
      </c>
      <c r="W45" s="4">
        <f>IF($E45=$E$42,IF($D21=$D$14,Ins.PT.F*$K21*S45/100,IF($D21=$D$15,Ins.PT.F*$K21*S45/100,Ins.F*$K21*S45/100)),0)</f>
        <v>0</v>
      </c>
      <c r="X45" s="51">
        <f>IF(D21=$D$18,ROUNDDOWN(DAYS360(G45,$J$4)/(360*Long.Per),0)*20*K21*G21/100,0)+SUM(T45:W45)</f>
        <v>0</v>
      </c>
      <c r="Y45" s="4"/>
      <c r="Z45" s="4"/>
    </row>
    <row r="46" ht="12.0" customHeight="1">
      <c r="A46" s="4">
        <f>'Year 3'!A45</f>
        <v>0</v>
      </c>
      <c r="B46" s="4">
        <f>'Year 3'!B45</f>
        <v>0</v>
      </c>
      <c r="C46" s="46">
        <f>'Year 3'!C45</f>
        <v>0</v>
      </c>
      <c r="D46" s="4" t="str">
        <f>'Year 3'!D45</f>
        <v>TRS</v>
      </c>
      <c r="E46" s="4" t="str">
        <f>'Year 3'!E45</f>
        <v>Employee</v>
      </c>
      <c r="F46" s="4" t="str">
        <f>'Year 3'!F45</f>
        <v>Yes</v>
      </c>
      <c r="G46" s="5">
        <f>'Year 3'!G45</f>
        <v>39326</v>
      </c>
      <c r="H46" s="4">
        <f>IF(G46&gt;Fringe1End,R46,N46)</f>
        <v>15.45</v>
      </c>
      <c r="I46" s="4"/>
      <c r="J46" s="45">
        <f t="shared" si="8"/>
        <v>0</v>
      </c>
      <c r="K46" s="4">
        <f>IF(D46=$D$40,F1.Hourly,0)</f>
        <v>0</v>
      </c>
      <c r="L46" s="4">
        <f>IF(D46=$D$41,F1.FS.ORP,0)</f>
        <v>0</v>
      </c>
      <c r="M46" s="4">
        <f>IF(D46=$D$42,F1.FS.TRS,0)</f>
        <v>21.7</v>
      </c>
      <c r="N46" s="50">
        <f t="shared" si="9"/>
        <v>21.7</v>
      </c>
      <c r="O46" s="4">
        <f>IF(D46=$D$40,F2.Hourly,0)</f>
        <v>0</v>
      </c>
      <c r="P46" s="4">
        <f>IF(D46=$D$41,F2.FS.ORP,0)</f>
        <v>0</v>
      </c>
      <c r="Q46" s="4">
        <f>IF(D46=$D$42,F2.FS.TRS,0)</f>
        <v>15.45</v>
      </c>
      <c r="R46" s="50">
        <f t="shared" si="10"/>
        <v>15.45</v>
      </c>
      <c r="S46" s="46">
        <f t="shared" si="11"/>
        <v>0</v>
      </c>
      <c r="T46" s="4">
        <f>IF($E46=$E$39,IF($D22=$D$14,Ins.PT.E*$K22*S46/100,IF($D22=$D$15,Ins.PT.E*$K22*S46/100,Ins.E*$K22*S46/100)),0)</f>
        <v>0</v>
      </c>
      <c r="U46" s="4">
        <f>IF($E46=$E$40,IF($D22=$D$14,Ins.PT.S*$K22*S46/100,IF($D22=$D$15,Ins.PT.S*$K22*S46/100,Ins.S*$K22*S46/100)),0)</f>
        <v>0</v>
      </c>
      <c r="V46" s="4">
        <f>IF($E46=$E$41,IF($D22=$D$14,Ins.PT.C*$K22*S46/100,IF($D22=$D$15,Ins.PT.C*$K22*S46/100,Ins.C*$K22*S46/100)),0)</f>
        <v>0</v>
      </c>
      <c r="W46" s="4">
        <f>IF($E46=$E$42,IF($D22=$D$14,Ins.PT.F*$K22*S46/100,IF($D22=$D$15,Ins.PT.F*$K22*S46/100,Ins.F*$K22*S46/100)),0)</f>
        <v>0</v>
      </c>
      <c r="X46" s="51">
        <f>IF(D22=$D$18,ROUNDDOWN(DAYS360(G46,$J$4)/(360*Long.Per),0)*20*K22*G22/100,0)+SUM(T46:W46)</f>
        <v>0</v>
      </c>
      <c r="Y46" s="4"/>
      <c r="Z46" s="4"/>
    </row>
    <row r="47" ht="12.0" customHeight="1">
      <c r="A47" s="4">
        <f>'Year 3'!A46</f>
        <v>0</v>
      </c>
      <c r="B47" s="4">
        <f>'Year 3'!B46</f>
        <v>0</v>
      </c>
      <c r="C47" s="46">
        <f>'Year 3'!C46</f>
        <v>0</v>
      </c>
      <c r="D47" s="4" t="str">
        <f>'Year 3'!D46</f>
        <v>TRS</v>
      </c>
      <c r="E47" s="4" t="str">
        <f>'Year 3'!E46</f>
        <v>Employee</v>
      </c>
      <c r="F47" s="4" t="str">
        <f>'Year 3'!F46</f>
        <v>Yes</v>
      </c>
      <c r="G47" s="5">
        <f>'Year 3'!G46</f>
        <v>39326</v>
      </c>
      <c r="H47" s="4">
        <f>IF(G47&gt;Fringe1End,R47,N47)</f>
        <v>15.45</v>
      </c>
      <c r="I47" s="4"/>
      <c r="J47" s="45">
        <f t="shared" si="8"/>
        <v>0</v>
      </c>
      <c r="K47" s="4">
        <f>IF(D47=$D$40,F1.Hourly,0)</f>
        <v>0</v>
      </c>
      <c r="L47" s="4">
        <f>IF(D47=$D$41,F1.FS.ORP,0)</f>
        <v>0</v>
      </c>
      <c r="M47" s="4">
        <f>IF(D47=$D$42,F1.FS.TRS,0)</f>
        <v>21.7</v>
      </c>
      <c r="N47" s="50">
        <f t="shared" si="9"/>
        <v>21.7</v>
      </c>
      <c r="O47" s="4">
        <f>IF(D47=$D$40,F2.Hourly,0)</f>
        <v>0</v>
      </c>
      <c r="P47" s="4">
        <f>IF(D47=$D$41,F2.FS.ORP,0)</f>
        <v>0</v>
      </c>
      <c r="Q47" s="4">
        <f>IF(D47=$D$42,F2.FS.TRS,0)</f>
        <v>15.45</v>
      </c>
      <c r="R47" s="50">
        <f t="shared" si="10"/>
        <v>15.45</v>
      </c>
      <c r="S47" s="46">
        <f t="shared" si="11"/>
        <v>0</v>
      </c>
      <c r="T47" s="4">
        <f>IF($E47=$E$39,IF($D23=$D$14,Ins.PT.E*$K23*S47/100,IF($D23=$D$15,Ins.PT.E*$K23*S47/100,Ins.E*$K23*S47/100)),0)</f>
        <v>0</v>
      </c>
      <c r="U47" s="4">
        <f>IF($E47=$E$40,IF($D23=$D$14,Ins.PT.S*$K23*S47/100,IF($D23=$D$15,Ins.PT.S*$K23*S47/100,Ins.S*$K23*S47/100)),0)</f>
        <v>0</v>
      </c>
      <c r="V47" s="4">
        <f>IF($E47=$E$41,IF($D23=$D$14,Ins.PT.C*$K23*S47/100,IF($D23=$D$15,Ins.PT.C*$K23*S47/100,Ins.C*$K23*S47/100)),0)</f>
        <v>0</v>
      </c>
      <c r="W47" s="4">
        <f>IF($E47=$E$42,IF($D23=$D$14,Ins.PT.F*$K23*S47/100,IF($D23=$D$15,Ins.PT.F*$K23*S47/100,Ins.F*$K23*S47/100)),0)</f>
        <v>0</v>
      </c>
      <c r="X47" s="51">
        <f>IF(D23=$D$18,ROUNDDOWN(DAYS360(G47,$J$4)/(360*Long.Per),0)*20*K23*G23/100,0)+SUM(T47:W47)</f>
        <v>0</v>
      </c>
      <c r="Y47" s="4"/>
      <c r="Z47" s="4"/>
    </row>
    <row r="48" ht="12.0" customHeight="1">
      <c r="A48" s="4">
        <f>'Year 3'!A47</f>
        <v>0</v>
      </c>
      <c r="B48" s="4">
        <f>'Year 3'!B47</f>
        <v>0</v>
      </c>
      <c r="C48" s="46">
        <f>'Year 3'!C47</f>
        <v>0</v>
      </c>
      <c r="D48" s="4" t="str">
        <f>'Year 3'!D47</f>
        <v>TRS</v>
      </c>
      <c r="E48" s="4" t="str">
        <f>'Year 3'!E47</f>
        <v>Employee</v>
      </c>
      <c r="F48" s="4" t="str">
        <f>'Year 3'!F47</f>
        <v>Yes</v>
      </c>
      <c r="G48" s="5">
        <f>'Year 3'!G47</f>
        <v>39326</v>
      </c>
      <c r="H48" s="4">
        <f>IF(G48&gt;Fringe1End,R48,N48)</f>
        <v>15.45</v>
      </c>
      <c r="I48" s="4"/>
      <c r="J48" s="45">
        <f t="shared" si="8"/>
        <v>0</v>
      </c>
      <c r="K48" s="4">
        <f>IF(D48=$D$40,F1.Hourly,0)</f>
        <v>0</v>
      </c>
      <c r="L48" s="4">
        <f>IF(D48=$D$41,F1.FS.ORP,0)</f>
        <v>0</v>
      </c>
      <c r="M48" s="4">
        <f>IF(D48=$D$42,F1.FS.TRS,0)</f>
        <v>21.7</v>
      </c>
      <c r="N48" s="50">
        <f t="shared" si="9"/>
        <v>21.7</v>
      </c>
      <c r="O48" s="4">
        <f>IF(D48=$D$40,F2.Hourly,0)</f>
        <v>0</v>
      </c>
      <c r="P48" s="4">
        <f>IF(D48=$D$41,F2.FS.ORP,0)</f>
        <v>0</v>
      </c>
      <c r="Q48" s="4">
        <f>IF(D48=$D$42,F2.FS.TRS,0)</f>
        <v>15.45</v>
      </c>
      <c r="R48" s="50">
        <f t="shared" si="10"/>
        <v>15.45</v>
      </c>
      <c r="S48" s="46">
        <f t="shared" si="11"/>
        <v>0</v>
      </c>
      <c r="T48" s="4">
        <f>IF($E48=$E$39,IF($D24=$D$14,Ins.PT.E*$K24*S48/100,IF($D24=$D$15,Ins.PT.E*$K24*S48/100,Ins.E*$K24*S48/100)),0)</f>
        <v>0</v>
      </c>
      <c r="U48" s="4">
        <f>IF($E48=$E$40,IF($D24=$D$14,Ins.PT.S*$K24*S48/100,IF($D24=$D$15,Ins.PT.S*$K24*S48/100,Ins.S*$K24*S48/100)),0)</f>
        <v>0</v>
      </c>
      <c r="V48" s="4">
        <f>IF($E48=$E$41,IF($D24=$D$14,Ins.PT.C*$K24*S48/100,IF($D24=$D$15,Ins.PT.C*$K24*S48/100,Ins.C*$K24*S48/100)),0)</f>
        <v>0</v>
      </c>
      <c r="W48" s="4">
        <f>IF($E48=$E$42,IF($D24=$D$14,Ins.PT.F*$K24*S48/100,IF($D24=$D$15,Ins.PT.F*$K24*S48/100,Ins.F*$K24*S48/100)),0)</f>
        <v>0</v>
      </c>
      <c r="X48" s="51">
        <f>IF(D24=$D$18,ROUNDDOWN(DAYS360(G48,$J$4)/(360*Long.Per),0)*20*K24*G24/100,0)+SUM(T48:W48)</f>
        <v>0</v>
      </c>
      <c r="Y48" s="4"/>
      <c r="Z48" s="4"/>
    </row>
    <row r="49" ht="12.0" hidden="1" customHeight="1">
      <c r="A49" s="4">
        <f>'Year 3'!A48</f>
        <v>0</v>
      </c>
      <c r="B49" s="4">
        <f>'Year 3'!B48</f>
        <v>0</v>
      </c>
      <c r="C49" s="46">
        <f>'Year 3'!C48</f>
        <v>0</v>
      </c>
      <c r="D49" s="4" t="str">
        <f>'Year 3'!D48</f>
        <v>TRS</v>
      </c>
      <c r="E49" s="4" t="str">
        <f>'Year 3'!E48</f>
        <v>Employee</v>
      </c>
      <c r="F49" s="4" t="str">
        <f>'Year 3'!F48</f>
        <v>No</v>
      </c>
      <c r="G49" s="5">
        <f>'Year 3'!G48</f>
        <v>39326</v>
      </c>
      <c r="H49" s="4">
        <f>IF(G49&gt;Fringe1End,R49,N49)</f>
        <v>15.45</v>
      </c>
      <c r="I49" s="4"/>
      <c r="J49" s="45">
        <f t="shared" si="8"/>
        <v>0</v>
      </c>
      <c r="K49" s="4">
        <f>IF(D49=$D$40,F1.Hourly,0)</f>
        <v>0</v>
      </c>
      <c r="L49" s="4">
        <f>IF(D49=$D$41,F1.FS.ORP,0)</f>
        <v>0</v>
      </c>
      <c r="M49" s="4">
        <f>IF(D49=$D$42,F1.FS.TRS,0)</f>
        <v>21.7</v>
      </c>
      <c r="N49" s="50">
        <f t="shared" si="9"/>
        <v>21.7</v>
      </c>
      <c r="O49" s="4">
        <f>IF(D49=$D$40,F2.Hourly,0)</f>
        <v>0</v>
      </c>
      <c r="P49" s="4">
        <f>IF(D49=$D$41,F2.FS.ORP,0)</f>
        <v>0</v>
      </c>
      <c r="Q49" s="4">
        <f>IF(D49=$D$42,F2.FS.TRS,0)</f>
        <v>15.45</v>
      </c>
      <c r="R49" s="50">
        <f t="shared" si="10"/>
        <v>15.45</v>
      </c>
      <c r="S49" s="4">
        <f t="shared" si="11"/>
        <v>100</v>
      </c>
      <c r="T49" s="4">
        <f>IF($E49=$E$39,IF($D25=$D$14,Ins.PT.E*$K25*S49/100,IF($D25=$D$15,Ins.PT.E*$K25*S49/100,Ins.E*$K25*S49/100)),0)</f>
        <v>0</v>
      </c>
      <c r="U49" s="4">
        <f>IF($E49=$E$40,IF($D25=$D$14,Ins.PT.S*$K25*S49/100,IF($D25=$D$15,Ins.PT.S*$K25*S49/100,Ins.S*$K25*S49/100)),0)</f>
        <v>0</v>
      </c>
      <c r="V49" s="4">
        <f>IF($E49=$E$41,IF($D25=$D$14,Ins.PT.C*$K25*S49/100,IF($D25=$D$15,Ins.PT.C*$K25*S49/100,Ins.C*$K25*S49/100)),0)</f>
        <v>0</v>
      </c>
      <c r="W49" s="4">
        <f>IF($E49=$E$42,IF($D25=$D$14,Ins.PT.F*$K25*S49/100,IF($D25=$D$15,Ins.PT.F*$K25*S49/100,Ins.F*$K25*S49/100)),0)</f>
        <v>0</v>
      </c>
      <c r="X49" s="51">
        <f>IF(D25=$D$18,ROUNDDOWN(DAYS360(G49,$J$4)/(360*Long.Per),0)*20*K25*G25/100,0)+SUM(T49:W49)</f>
        <v>0</v>
      </c>
      <c r="Y49" s="4"/>
      <c r="Z49" s="4"/>
    </row>
    <row r="50" ht="12.0" hidden="1" customHeight="1">
      <c r="A50" s="4">
        <f>'Year 3'!A49</f>
        <v>0</v>
      </c>
      <c r="B50" s="4">
        <f>'Year 3'!B49</f>
        <v>0</v>
      </c>
      <c r="C50" s="46">
        <f>'Year 3'!C49</f>
        <v>0</v>
      </c>
      <c r="D50" s="4" t="str">
        <f>'Year 3'!D49</f>
        <v>TRS</v>
      </c>
      <c r="E50" s="4" t="str">
        <f>'Year 3'!E49</f>
        <v>Employee</v>
      </c>
      <c r="F50" s="4" t="str">
        <f>'Year 3'!F49</f>
        <v>No</v>
      </c>
      <c r="G50" s="5">
        <f>'Year 3'!G49</f>
        <v>39326</v>
      </c>
      <c r="H50" s="4">
        <f>IF(G50&gt;Fringe1End,R50,N50)</f>
        <v>15.45</v>
      </c>
      <c r="I50" s="4"/>
      <c r="J50" s="45">
        <f t="shared" si="8"/>
        <v>0</v>
      </c>
      <c r="K50" s="4">
        <f>IF(D50=$D$40,F1.Hourly,0)</f>
        <v>0</v>
      </c>
      <c r="L50" s="4">
        <f>IF(D50=$D$41,F1.FS.ORP,0)</f>
        <v>0</v>
      </c>
      <c r="M50" s="4">
        <f>IF(D50=$D$42,F1.FS.TRS,0)</f>
        <v>21.7</v>
      </c>
      <c r="N50" s="50">
        <f t="shared" si="9"/>
        <v>21.7</v>
      </c>
      <c r="O50" s="4">
        <f>IF(D50=$D$40,F2.Hourly,0)</f>
        <v>0</v>
      </c>
      <c r="P50" s="4">
        <f>IF(D50=$D$41,F2.FS.ORP,0)</f>
        <v>0</v>
      </c>
      <c r="Q50" s="4">
        <f>IF(D50=$D$42,F2.FS.TRS,0)</f>
        <v>15.45</v>
      </c>
      <c r="R50" s="50">
        <f t="shared" si="10"/>
        <v>15.45</v>
      </c>
      <c r="S50" s="4">
        <f t="shared" si="11"/>
        <v>100</v>
      </c>
      <c r="T50" s="4">
        <f>IF($E50=$E$39,IF($D26=$D$14,Ins.PT.E*$K26*S50/100,IF($D26=$D$15,Ins.PT.E*$K26*S50/100,Ins.E*$K26*S50/100)),0)</f>
        <v>0</v>
      </c>
      <c r="U50" s="4">
        <f>IF($E50=$E$40,IF($D26=$D$14,Ins.PT.S*$K26*S50/100,IF($D26=$D$15,Ins.PT.S*$K26*S50/100,Ins.S*$K26*S50/100)),0)</f>
        <v>0</v>
      </c>
      <c r="V50" s="4">
        <f>IF($E50=$E$41,IF($D26=$D$14,Ins.PT.C*$K26*S50/100,IF($D26=$D$15,Ins.PT.C*$K26*S50/100,Ins.C*$K26*S50/100)),0)</f>
        <v>0</v>
      </c>
      <c r="W50" s="4">
        <f>IF($E50=$E$42,IF($D26=$D$14,Ins.PT.F*$K26*S50/100,IF($D26=$D$15,Ins.PT.F*$K26*S50/100,Ins.F*$K26*S50/100)),0)</f>
        <v>0</v>
      </c>
      <c r="X50" s="51">
        <f>IF(D26=$D$18,ROUNDDOWN(DAYS360(G50,$J$4)/(360*Long.Per),0)*20*K26*G26/100,0)+SUM(T50:W50)</f>
        <v>0</v>
      </c>
      <c r="Y50" s="4"/>
      <c r="Z50" s="4"/>
    </row>
    <row r="51" ht="12.0" hidden="1" customHeight="1">
      <c r="A51" s="4">
        <f>'Year 3'!A50</f>
        <v>0</v>
      </c>
      <c r="B51" s="4">
        <f>'Year 3'!B50</f>
        <v>0</v>
      </c>
      <c r="C51" s="46">
        <f>'Year 3'!C50</f>
        <v>0</v>
      </c>
      <c r="D51" s="4" t="str">
        <f>'Year 3'!D50</f>
        <v>TRS</v>
      </c>
      <c r="E51" s="4" t="str">
        <f>'Year 3'!E50</f>
        <v>Employee</v>
      </c>
      <c r="F51" s="4" t="str">
        <f>'Year 3'!F50</f>
        <v>No</v>
      </c>
      <c r="G51" s="5">
        <f>'Year 3'!G50</f>
        <v>39326</v>
      </c>
      <c r="H51" s="4">
        <f>IF(G51&gt;Fringe1End,R51,N51)</f>
        <v>15.45</v>
      </c>
      <c r="I51" s="4"/>
      <c r="J51" s="45">
        <f t="shared" si="8"/>
        <v>0</v>
      </c>
      <c r="K51" s="4">
        <f>IF(D51=$D$40,F1.Hourly,0)</f>
        <v>0</v>
      </c>
      <c r="L51" s="4">
        <f>IF(D51=$D$41,F1.FS.ORP,0)</f>
        <v>0</v>
      </c>
      <c r="M51" s="4">
        <f>IF(D51=$D$42,F1.FS.TRS,0)</f>
        <v>21.7</v>
      </c>
      <c r="N51" s="50">
        <f t="shared" si="9"/>
        <v>21.7</v>
      </c>
      <c r="O51" s="4">
        <f>IF(D51=$D$40,F2.Hourly,0)</f>
        <v>0</v>
      </c>
      <c r="P51" s="4">
        <f>IF(D51=$D$41,F2.FS.ORP,0)</f>
        <v>0</v>
      </c>
      <c r="Q51" s="4">
        <f>IF(D51=$D$42,F2.FS.TRS,0)</f>
        <v>15.45</v>
      </c>
      <c r="R51" s="50">
        <f t="shared" si="10"/>
        <v>15.45</v>
      </c>
      <c r="S51" s="4">
        <f t="shared" si="11"/>
        <v>100</v>
      </c>
      <c r="T51" s="4">
        <f>IF($E51=$E$39,IF($D27=$D$14,Ins.PT.E*$K27*S51/100,IF($D27=$D$15,Ins.PT.E*$K27*S51/100,Ins.E*$K27*S51/100)),0)</f>
        <v>0</v>
      </c>
      <c r="U51" s="4">
        <f>IF($E51=$E$40,IF($D27=$D$14,Ins.PT.S*$K27*S51/100,IF($D27=$D$15,Ins.PT.S*$K27*S51/100,Ins.S*$K27*S51/100)),0)</f>
        <v>0</v>
      </c>
      <c r="V51" s="4">
        <f>IF($E51=$E$41,IF($D27=$D$14,Ins.PT.C*$K27*S51/100,IF($D27=$D$15,Ins.PT.C*$K27*S51/100,Ins.C*$K27*S51/100)),0)</f>
        <v>0</v>
      </c>
      <c r="W51" s="4">
        <f>IF($E51=$E$42,IF($D27=$D$14,Ins.PT.F*$K27*S51/100,IF($D27=$D$15,Ins.PT.F*$K27*S51/100,Ins.F*$K27*S51/100)),0)</f>
        <v>0</v>
      </c>
      <c r="X51" s="51">
        <f>IF(D27=$D$18,ROUNDDOWN(DAYS360(G51,$J$4)/(360*Long.Per),0)*20*K27*G27/100,0)+SUM(T51:W51)</f>
        <v>0</v>
      </c>
      <c r="Y51" s="4"/>
      <c r="Z51" s="4"/>
    </row>
    <row r="52" ht="12.0" hidden="1" customHeight="1">
      <c r="A52" s="4">
        <f>'Year 3'!A51</f>
        <v>0</v>
      </c>
      <c r="B52" s="4">
        <f>'Year 3'!B51</f>
        <v>0</v>
      </c>
      <c r="C52" s="46">
        <f>'Year 3'!C51</f>
        <v>0</v>
      </c>
      <c r="D52" s="4" t="str">
        <f>'Year 3'!D51</f>
        <v>TRS</v>
      </c>
      <c r="E52" s="4" t="str">
        <f>'Year 3'!E51</f>
        <v>Employee</v>
      </c>
      <c r="F52" s="4" t="str">
        <f>'Year 3'!F51</f>
        <v>No</v>
      </c>
      <c r="G52" s="5">
        <f>'Year 3'!G51</f>
        <v>39326</v>
      </c>
      <c r="H52" s="4">
        <f>IF(G52&gt;Fringe1End,R52,N52)</f>
        <v>15.45</v>
      </c>
      <c r="I52" s="4"/>
      <c r="J52" s="45">
        <f t="shared" si="8"/>
        <v>0</v>
      </c>
      <c r="K52" s="4">
        <f>IF(D52=$D$40,F1.Hourly,0)</f>
        <v>0</v>
      </c>
      <c r="L52" s="4">
        <f>IF(D52=$D$41,F1.FS.ORP,0)</f>
        <v>0</v>
      </c>
      <c r="M52" s="4">
        <f>IF(D52=$D$42,F1.FS.TRS,0)</f>
        <v>21.7</v>
      </c>
      <c r="N52" s="50">
        <f t="shared" si="9"/>
        <v>21.7</v>
      </c>
      <c r="O52" s="4">
        <f>IF(D52=$D$40,F2.Hourly,0)</f>
        <v>0</v>
      </c>
      <c r="P52" s="4">
        <f>IF(D52=$D$41,F2.FS.ORP,0)</f>
        <v>0</v>
      </c>
      <c r="Q52" s="4">
        <f>IF(D52=$D$42,F2.FS.TRS,0)</f>
        <v>15.45</v>
      </c>
      <c r="R52" s="50">
        <f t="shared" si="10"/>
        <v>15.45</v>
      </c>
      <c r="S52" s="4">
        <f t="shared" si="11"/>
        <v>100</v>
      </c>
      <c r="T52" s="4">
        <f>IF($E52=$E$39,IF($D28=$D$14,Ins.PT.E*$K28*S52/100,IF($D28=$D$15,Ins.PT.E*$K28*S52/100,Ins.E*$K28*S52/100)),0)</f>
        <v>0</v>
      </c>
      <c r="U52" s="4">
        <f>IF($E52=$E$40,IF($D28=$D$14,Ins.PT.S*$K28*S52/100,IF($D28=$D$15,Ins.PT.S*$K28*S52/100,Ins.S*$K28*S52/100)),0)</f>
        <v>0</v>
      </c>
      <c r="V52" s="4">
        <f>IF($E52=$E$41,IF($D28=$D$14,Ins.PT.C*$K28*S52/100,IF($D28=$D$15,Ins.PT.C*$K28*S52/100,Ins.C*$K28*S52/100)),0)</f>
        <v>0</v>
      </c>
      <c r="W52" s="4">
        <f>IF($E52=$E$42,IF($D28=$D$14,Ins.PT.F*$K28*S52/100,IF($D28=$D$15,Ins.PT.F*$K28*S52/100,Ins.F*$K28*S52/100)),0)</f>
        <v>0</v>
      </c>
      <c r="X52" s="51">
        <f>IF(D28=$D$18,ROUNDDOWN(DAYS360(G52,$J$4)/(360*Long.Per),0)*20*K28*G28/100,0)+SUM(T52:W52)</f>
        <v>0</v>
      </c>
      <c r="Y52" s="4"/>
      <c r="Z52" s="4"/>
    </row>
    <row r="53" ht="12.0" hidden="1" customHeight="1">
      <c r="A53" s="4">
        <f>'Year 3'!A52</f>
        <v>0</v>
      </c>
      <c r="B53" s="4">
        <f>'Year 3'!B52</f>
        <v>0</v>
      </c>
      <c r="C53" s="46">
        <f>'Year 3'!C52</f>
        <v>0</v>
      </c>
      <c r="D53" s="4" t="str">
        <f>'Year 3'!D52</f>
        <v>TRS</v>
      </c>
      <c r="E53" s="4" t="str">
        <f>'Year 3'!E52</f>
        <v>Employee</v>
      </c>
      <c r="F53" s="4" t="str">
        <f>'Year 3'!F52</f>
        <v>No</v>
      </c>
      <c r="G53" s="5">
        <f>'Year 3'!G52</f>
        <v>39326</v>
      </c>
      <c r="H53" s="4">
        <f>IF(G53&gt;Fringe1End,R53,N53)</f>
        <v>15.45</v>
      </c>
      <c r="I53" s="4"/>
      <c r="J53" s="45">
        <f t="shared" si="8"/>
        <v>0</v>
      </c>
      <c r="K53" s="4">
        <f>IF(D53=$D$40,F1.Hourly,0)</f>
        <v>0</v>
      </c>
      <c r="L53" s="4">
        <f>IF(D53=$D$41,F1.FS.ORP,0)</f>
        <v>0</v>
      </c>
      <c r="M53" s="4">
        <f>IF(D53=$D$42,F1.FS.TRS,0)</f>
        <v>21.7</v>
      </c>
      <c r="N53" s="50">
        <f t="shared" si="9"/>
        <v>21.7</v>
      </c>
      <c r="O53" s="4">
        <f>IF(D53=$D$40,F2.Hourly,0)</f>
        <v>0</v>
      </c>
      <c r="P53" s="4">
        <f>IF(D53=$D$41,F2.FS.ORP,0)</f>
        <v>0</v>
      </c>
      <c r="Q53" s="4">
        <f>IF(D53=$D$42,F2.FS.TRS,0)</f>
        <v>15.45</v>
      </c>
      <c r="R53" s="50">
        <f t="shared" si="10"/>
        <v>15.45</v>
      </c>
      <c r="S53" s="4">
        <f t="shared" si="11"/>
        <v>100</v>
      </c>
      <c r="T53" s="4">
        <f>IF($E53=$E$39,IF($D29=$D$14,Ins.PT.E*$K29*S53/100,IF($D29=$D$15,Ins.PT.E*$K29*S53/100,Ins.E*$K29*S53/100)),0)</f>
        <v>0</v>
      </c>
      <c r="U53" s="4">
        <f>IF($E53=$E$40,IF($D29=$D$14,Ins.PT.S*$K29*S53/100,IF($D29=$D$15,Ins.PT.S*$K29*S53/100,Ins.S*$K29*S53/100)),0)</f>
        <v>0</v>
      </c>
      <c r="V53" s="4">
        <f>IF($E53=$E$41,IF($D29=$D$14,Ins.PT.C*$K29*S53/100,IF($D29=$D$15,Ins.PT.C*$K29*S53/100,Ins.C*$K29*S53/100)),0)</f>
        <v>0</v>
      </c>
      <c r="W53" s="4">
        <f>IF($E53=$E$42,IF($D29=$D$14,Ins.PT.F*$K29*S53/100,IF($D29=$D$15,Ins.PT.F*$K29*S53/100,Ins.F*$K29*S53/100)),0)</f>
        <v>0</v>
      </c>
      <c r="X53" s="51">
        <f>IF(D29=$D$18,ROUNDDOWN(DAYS360(G53,$J$4)/(360*Long.Per),0)*20*K29*G29/100,0)+SUM(T53:W53)</f>
        <v>0</v>
      </c>
      <c r="Y53" s="4"/>
      <c r="Z53" s="4"/>
    </row>
    <row r="54" ht="12.0" hidden="1" customHeight="1">
      <c r="A54" s="4">
        <f>'Year 3'!A53</f>
        <v>0</v>
      </c>
      <c r="B54" s="4">
        <f>'Year 3'!B53</f>
        <v>0</v>
      </c>
      <c r="C54" s="46">
        <f>'Year 3'!C53</f>
        <v>0</v>
      </c>
      <c r="D54" s="4" t="str">
        <f>'Year 3'!D53</f>
        <v>TRS</v>
      </c>
      <c r="E54" s="4" t="str">
        <f>'Year 3'!E53</f>
        <v>Employee</v>
      </c>
      <c r="F54" s="4" t="str">
        <f>'Year 3'!F53</f>
        <v>No</v>
      </c>
      <c r="G54" s="5">
        <f>'Year 3'!G53</f>
        <v>39326</v>
      </c>
      <c r="H54" s="4">
        <f>IF(G54&gt;Fringe1End,R54,N54)</f>
        <v>15.45</v>
      </c>
      <c r="I54" s="4"/>
      <c r="J54" s="45">
        <f t="shared" si="8"/>
        <v>0</v>
      </c>
      <c r="K54" s="4">
        <f>IF(D54=$D$40,F1.Hourly,0)</f>
        <v>0</v>
      </c>
      <c r="L54" s="4">
        <f>IF(D54=$D$41,F1.FS.ORP,0)</f>
        <v>0</v>
      </c>
      <c r="M54" s="4">
        <f>IF(D54=$D$42,F1.FS.TRS,0)</f>
        <v>21.7</v>
      </c>
      <c r="N54" s="50">
        <f t="shared" si="9"/>
        <v>21.7</v>
      </c>
      <c r="O54" s="4">
        <f>IF(D54=$D$40,F2.Hourly,0)</f>
        <v>0</v>
      </c>
      <c r="P54" s="4">
        <f>IF(D54=$D$41,F2.FS.ORP,0)</f>
        <v>0</v>
      </c>
      <c r="Q54" s="4">
        <f>IF(D54=$D$42,F2.FS.TRS,0)</f>
        <v>15.45</v>
      </c>
      <c r="R54" s="50">
        <f t="shared" si="10"/>
        <v>15.45</v>
      </c>
      <c r="S54" s="4">
        <f t="shared" si="11"/>
        <v>100</v>
      </c>
      <c r="T54" s="4">
        <f>IF($E54=$E$39,IF($D30=$D$14,Ins.PT.E*$K30*S54/100,IF($D30=$D$15,Ins.PT.E*$K30*S54/100,Ins.E*$K30*S54/100)),0)</f>
        <v>0</v>
      </c>
      <c r="U54" s="4">
        <f>IF($E54=$E$40,IF($D30=$D$14,Ins.PT.S*$K30*S54/100,IF($D30=$D$15,Ins.PT.S*$K30*S54/100,Ins.S*$K30*S54/100)),0)</f>
        <v>0</v>
      </c>
      <c r="V54" s="4">
        <f>IF($E54=$E$41,IF($D30=$D$14,Ins.PT.C*$K30*S54/100,IF($D30=$D$15,Ins.PT.C*$K30*S54/100,Ins.C*$K30*S54/100)),0)</f>
        <v>0</v>
      </c>
      <c r="W54" s="4">
        <f>IF($E54=$E$42,IF($D30=$D$14,Ins.PT.F*$K30*S54/100,IF($D30=$D$15,Ins.PT.F*$K30*S54/100,Ins.F*$K30*S54/100)),0)</f>
        <v>0</v>
      </c>
      <c r="X54" s="51">
        <f>IF(D30=$D$18,ROUNDDOWN(DAYS360(G54,$J$4)/(360*Long.Per),0)*20*K30*G30/100,0)+SUM(T54:W54)</f>
        <v>0</v>
      </c>
      <c r="Y54" s="4"/>
      <c r="Z54" s="4"/>
    </row>
    <row r="55" ht="12.0" hidden="1" customHeight="1">
      <c r="A55" s="4">
        <f>'Year 3'!A54</f>
        <v>0</v>
      </c>
      <c r="B55" s="4">
        <f>'Year 3'!B54</f>
        <v>0</v>
      </c>
      <c r="C55" s="46">
        <f>'Year 3'!C54</f>
        <v>0</v>
      </c>
      <c r="D55" s="4" t="str">
        <f>'Year 3'!D54</f>
        <v>TRS</v>
      </c>
      <c r="E55" s="4" t="str">
        <f>'Year 3'!E54</f>
        <v>Employee</v>
      </c>
      <c r="F55" s="4" t="str">
        <f>'Year 3'!F54</f>
        <v>No</v>
      </c>
      <c r="G55" s="5">
        <f>'Year 3'!G54</f>
        <v>39326</v>
      </c>
      <c r="H55" s="4">
        <f>IF(G55&gt;Fringe1End,R55,N55)</f>
        <v>15.45</v>
      </c>
      <c r="I55" s="4"/>
      <c r="J55" s="45">
        <f t="shared" si="8"/>
        <v>0</v>
      </c>
      <c r="K55" s="4">
        <f>IF(D55=$D$40,F1.Hourly,0)</f>
        <v>0</v>
      </c>
      <c r="L55" s="4">
        <f>IF(D55=$D$41,F1.FS.ORP,0)</f>
        <v>0</v>
      </c>
      <c r="M55" s="4">
        <f>IF(D55=$D$42,F1.FS.TRS,0)</f>
        <v>21.7</v>
      </c>
      <c r="N55" s="50">
        <f t="shared" si="9"/>
        <v>21.7</v>
      </c>
      <c r="O55" s="4">
        <f>IF(D55=$D$40,F2.Hourly,0)</f>
        <v>0</v>
      </c>
      <c r="P55" s="4">
        <f>IF(D55=$D$41,F2.FS.ORP,0)</f>
        <v>0</v>
      </c>
      <c r="Q55" s="4">
        <f>IF(D55=$D$42,F2.FS.TRS,0)</f>
        <v>15.45</v>
      </c>
      <c r="R55" s="50">
        <f t="shared" si="10"/>
        <v>15.45</v>
      </c>
      <c r="S55" s="4">
        <f t="shared" si="11"/>
        <v>100</v>
      </c>
      <c r="T55" s="4">
        <f>IF($E55=$E$39,IF($D31=$D$14,Ins.PT.E*$K31*S55/100,IF($D31=$D$15,Ins.PT.E*$K31*S55/100,Ins.E*$K31*S55/100)),0)</f>
        <v>0</v>
      </c>
      <c r="U55" s="4">
        <f>IF($E55=$E$40,IF($D31=$D$14,Ins.PT.S*$K31*S55/100,IF($D31=$D$15,Ins.PT.S*$K31*S55/100,Ins.S*$K31*S55/100)),0)</f>
        <v>0</v>
      </c>
      <c r="V55" s="4">
        <f>IF($E55=$E$41,IF($D31=$D$14,Ins.PT.C*$K31*S55/100,IF($D31=$D$15,Ins.PT.C*$K31*S55/100,Ins.C*$K31*S55/100)),0)</f>
        <v>0</v>
      </c>
      <c r="W55" s="4">
        <f>IF($E55=$E$42,IF($D31=$D$14,Ins.PT.F*$K31*S55/100,IF($D31=$D$15,Ins.PT.F*$K31*S55/100,Ins.F*$K31*S55/100)),0)</f>
        <v>0</v>
      </c>
      <c r="X55" s="51">
        <f>IF(D31=$D$18,ROUNDDOWN(DAYS360(G55,$J$4)/(360*Long.Per),0)*20*K31*G31/100,0)+SUM(T55:W55)</f>
        <v>0</v>
      </c>
      <c r="Y55" s="4"/>
      <c r="Z55" s="4"/>
    </row>
    <row r="56" ht="12.0" hidden="1" customHeight="1">
      <c r="A56" s="4">
        <f>'Year 3'!A55</f>
        <v>0</v>
      </c>
      <c r="B56" s="4">
        <f>'Year 3'!B55</f>
        <v>0</v>
      </c>
      <c r="C56" s="46">
        <f>'Year 3'!C55</f>
        <v>0</v>
      </c>
      <c r="D56" s="4" t="str">
        <f>'Year 3'!D55</f>
        <v>TRS</v>
      </c>
      <c r="E56" s="4" t="str">
        <f>'Year 3'!E55</f>
        <v>Employee</v>
      </c>
      <c r="F56" s="4" t="str">
        <f>'Year 3'!F55</f>
        <v>No</v>
      </c>
      <c r="G56" s="5">
        <f>'Year 3'!G55</f>
        <v>39326</v>
      </c>
      <c r="H56" s="4">
        <f>IF(G56&gt;Fringe1End,R56,N56)</f>
        <v>15.45</v>
      </c>
      <c r="I56" s="4"/>
      <c r="J56" s="45">
        <f t="shared" si="8"/>
        <v>0</v>
      </c>
      <c r="K56" s="4">
        <f>IF(D56=$D$40,F1.Hourly,0)</f>
        <v>0</v>
      </c>
      <c r="L56" s="4">
        <f>IF(D56=$D$41,F1.FS.ORP,0)</f>
        <v>0</v>
      </c>
      <c r="M56" s="4">
        <f>IF(D56=$D$42,F1.FS.TRS,0)</f>
        <v>21.7</v>
      </c>
      <c r="N56" s="50">
        <f t="shared" si="9"/>
        <v>21.7</v>
      </c>
      <c r="O56" s="4">
        <f>IF(D56=$D$40,F2.Hourly,0)</f>
        <v>0</v>
      </c>
      <c r="P56" s="4">
        <f>IF(D56=$D$41,F2.FS.ORP,0)</f>
        <v>0</v>
      </c>
      <c r="Q56" s="4">
        <f>IF(D56=$D$42,F2.FS.TRS,0)</f>
        <v>15.45</v>
      </c>
      <c r="R56" s="50">
        <f t="shared" si="10"/>
        <v>15.45</v>
      </c>
      <c r="S56" s="4">
        <f t="shared" si="11"/>
        <v>100</v>
      </c>
      <c r="T56" s="4">
        <f>IF($E56=$E$39,IF($D32=$D$14,Ins.PT.E*$K32*S56/100,IF($D32=$D$15,Ins.PT.E*$K32*S56/100,Ins.E*$K32*S56/100)),0)</f>
        <v>0</v>
      </c>
      <c r="U56" s="4">
        <f>IF($E56=$E$40,IF($D32=$D$14,Ins.PT.S*$K32*S56/100,IF($D32=$D$15,Ins.PT.S*$K32*S56/100,Ins.S*$K32*S56/100)),0)</f>
        <v>0</v>
      </c>
      <c r="V56" s="4">
        <f>IF($E56=$E$41,IF($D32=$D$14,Ins.PT.C*$K32*S56/100,IF($D32=$D$15,Ins.PT.C*$K32*S56/100,Ins.C*$K32*S56/100)),0)</f>
        <v>0</v>
      </c>
      <c r="W56" s="4">
        <f>IF($E56=$E$42,IF($D32=$D$14,Ins.PT.F*$K32*S56/100,IF($D32=$D$15,Ins.PT.F*$K32*S56/100,Ins.F*$K32*S56/100)),0)</f>
        <v>0</v>
      </c>
      <c r="X56" s="51">
        <f>IF(D32=$D$18,ROUNDDOWN(DAYS360(G56,$J$4)/(360*Long.Per),0)*20*K32*G32/100,0)+SUM(T56:W56)</f>
        <v>0</v>
      </c>
      <c r="Y56" s="4"/>
      <c r="Z56" s="4"/>
    </row>
    <row r="57" ht="12.0" hidden="1" customHeight="1">
      <c r="A57" s="4">
        <f t="shared" ref="A57:C57" si="12">A33</f>
        <v>0</v>
      </c>
      <c r="B57" s="4">
        <f t="shared" si="12"/>
        <v>0</v>
      </c>
      <c r="C57" s="46">
        <f t="shared" si="12"/>
        <v>0</v>
      </c>
      <c r="D57" s="22" t="str">
        <f>IF($D33=$D$16,$D$40,$D$42)</f>
        <v>TRS</v>
      </c>
      <c r="E57" s="22" t="str">
        <f>IF($D33=$D$16,$E$38,$E$39)</f>
        <v>Employee</v>
      </c>
      <c r="F57" s="22" t="s">
        <v>111</v>
      </c>
      <c r="G57" s="36">
        <f>$J$4</f>
        <v>39326</v>
      </c>
      <c r="H57" s="4">
        <f>IF(G57&gt;Fringe1End,R57,N57)</f>
        <v>15.45</v>
      </c>
      <c r="I57" s="4"/>
      <c r="J57" s="45">
        <f t="shared" si="8"/>
        <v>0</v>
      </c>
      <c r="K57" s="4">
        <f>IF(D57=$D$40,F1.Hourly,0)</f>
        <v>0</v>
      </c>
      <c r="L57" s="4">
        <f>IF(D57=$D$41,F1.FS.ORP,0)</f>
        <v>0</v>
      </c>
      <c r="M57" s="4">
        <f>IF(D57=$D$42,F1.FS.TRS,0)</f>
        <v>21.7</v>
      </c>
      <c r="N57" s="50">
        <f t="shared" si="9"/>
        <v>21.7</v>
      </c>
      <c r="O57" s="4">
        <f>IF(D57=$D$40,F2.Hourly,0)</f>
        <v>0</v>
      </c>
      <c r="P57" s="4">
        <f>IF(D57=$D$41,F2.FS.ORP,0)</f>
        <v>0</v>
      </c>
      <c r="Q57" s="4">
        <f>IF(D57=$D$42,F2.FS.TRS,0)</f>
        <v>15.45</v>
      </c>
      <c r="R57" s="50">
        <f t="shared" si="10"/>
        <v>15.45</v>
      </c>
      <c r="S57" s="4">
        <f t="shared" si="11"/>
        <v>100</v>
      </c>
      <c r="T57" s="4">
        <f>IF($E57=$E$39,IF($D33=$D$14,Ins.PT.E*$K33*S57/100,IF($D33=$D$15,Ins.PT.E*$K33*S57/100,Ins.E*$K33*S57/100)),0)</f>
        <v>0</v>
      </c>
      <c r="U57" s="4">
        <f>IF($E57=$E$40,IF($D33=$D$14,Ins.PT.S*$K33*S57/100,IF($D33=$D$15,Ins.PT.S*$K33*S57/100,Ins.S*$K33*S57/100)),0)</f>
        <v>0</v>
      </c>
      <c r="V57" s="4">
        <f>IF($E57=$E$41,IF($D33=$D$14,Ins.PT.C*$K33*S57/100,IF($D33=$D$15,Ins.PT.C*$K33*S57/100,Ins.C*$K33*S57/100)),0)</f>
        <v>0</v>
      </c>
      <c r="W57" s="4">
        <f>IF($E57=$E$42,IF($D33=$D$14,Ins.PT.F*$K33*S57/100,IF($D33=$D$15,Ins.PT.F*$K33*S57/100,Ins.F*$K33*S57/100)),0)</f>
        <v>0</v>
      </c>
      <c r="X57" s="51">
        <f>IF(D33=$D$18,ROUNDDOWN(DAYS360(G57,$J$4)/(360*Long.Per),0)*20*K33*G33/100,0)+SUM(T57:W57)</f>
        <v>0</v>
      </c>
      <c r="Y57" s="4"/>
      <c r="Z57" s="4"/>
    </row>
    <row r="58" ht="12.0" customHeight="1">
      <c r="A58" s="4"/>
      <c r="B58" s="4"/>
      <c r="C58" s="4"/>
      <c r="D58" s="4"/>
      <c r="E58" s="4"/>
      <c r="F58" s="54" t="s">
        <v>116</v>
      </c>
      <c r="I58" s="55"/>
      <c r="J58" s="48">
        <f>SUM(J43:J57)</f>
        <v>0</v>
      </c>
      <c r="K58" s="4" t="s">
        <v>86</v>
      </c>
      <c r="L58" s="4" t="s">
        <v>106</v>
      </c>
      <c r="M58" s="4" t="s">
        <v>109</v>
      </c>
      <c r="N58" s="1" t="s">
        <v>112</v>
      </c>
      <c r="O58" s="4" t="s">
        <v>86</v>
      </c>
      <c r="P58" s="4" t="s">
        <v>106</v>
      </c>
      <c r="Q58" s="4" t="s">
        <v>109</v>
      </c>
      <c r="R58" s="1" t="s">
        <v>113</v>
      </c>
      <c r="S58" s="4" t="s">
        <v>114</v>
      </c>
      <c r="T58" s="4" t="s">
        <v>104</v>
      </c>
      <c r="U58" s="4" t="s">
        <v>105</v>
      </c>
      <c r="V58" s="4" t="s">
        <v>107</v>
      </c>
      <c r="W58" s="4" t="s">
        <v>110</v>
      </c>
      <c r="X58" s="1" t="s">
        <v>115</v>
      </c>
      <c r="Y58" s="4"/>
      <c r="Z58" s="4"/>
    </row>
    <row r="59" ht="12.0" customHeight="1">
      <c r="A59" s="4"/>
      <c r="B59" s="4"/>
      <c r="C59" s="4"/>
      <c r="D59" s="4"/>
      <c r="E59" s="4"/>
      <c r="F59" s="54" t="s">
        <v>117</v>
      </c>
      <c r="I59" s="55"/>
      <c r="J59" s="48">
        <f>J34+J58</f>
        <v>0</v>
      </c>
      <c r="K59" s="4"/>
      <c r="L59" s="4"/>
      <c r="M59" s="4"/>
      <c r="N59" s="1"/>
      <c r="O59" s="4"/>
      <c r="P59" s="4"/>
      <c r="Q59" s="4"/>
      <c r="R59" s="1"/>
      <c r="S59" s="4"/>
      <c r="T59" s="4"/>
      <c r="U59" s="4"/>
      <c r="V59" s="4"/>
      <c r="W59" s="4"/>
      <c r="X59" s="1"/>
      <c r="Y59" s="4"/>
      <c r="Z59" s="4"/>
    </row>
    <row r="60" ht="18.0" customHeight="1">
      <c r="A60" s="38" t="s">
        <v>10</v>
      </c>
      <c r="B60" s="4"/>
      <c r="C60" s="4"/>
      <c r="D60" s="4"/>
      <c r="E60" s="4"/>
      <c r="F60" s="4"/>
      <c r="G60" s="4"/>
      <c r="H60" s="40" t="s">
        <v>216</v>
      </c>
      <c r="I60" s="40" t="s">
        <v>217</v>
      </c>
      <c r="J60" s="4"/>
      <c r="K60" s="4"/>
      <c r="L60" s="4"/>
      <c r="M60" s="4" t="s">
        <v>10</v>
      </c>
      <c r="N60" s="4"/>
      <c r="O60" s="4"/>
      <c r="P60" s="4"/>
      <c r="Q60" s="4"/>
      <c r="R60" s="4" t="s">
        <v>66</v>
      </c>
      <c r="S60" s="4"/>
      <c r="T60" s="4"/>
      <c r="U60" s="4"/>
      <c r="V60" s="4"/>
      <c r="W60" s="4"/>
      <c r="X60" s="4"/>
      <c r="Y60" s="4"/>
      <c r="Z60" s="4"/>
    </row>
    <row r="61" ht="12.0" customHeight="1">
      <c r="A61" s="41" t="s">
        <v>67</v>
      </c>
      <c r="B61" s="41" t="s">
        <v>68</v>
      </c>
      <c r="C61" s="41" t="s">
        <v>69</v>
      </c>
      <c r="D61" s="40" t="s">
        <v>120</v>
      </c>
      <c r="E61" s="41" t="s">
        <v>71</v>
      </c>
      <c r="F61" s="40" t="s">
        <v>72</v>
      </c>
      <c r="G61" s="40" t="s">
        <v>73</v>
      </c>
      <c r="J61" s="40" t="s">
        <v>74</v>
      </c>
      <c r="K61" s="23" t="s">
        <v>75</v>
      </c>
      <c r="M61" s="4" t="s">
        <v>55</v>
      </c>
      <c r="N61" s="4" t="s">
        <v>191</v>
      </c>
      <c r="O61" s="4" t="s">
        <v>203</v>
      </c>
      <c r="P61" s="4" t="s">
        <v>213</v>
      </c>
      <c r="Q61" s="4"/>
      <c r="R61" s="4" t="s">
        <v>55</v>
      </c>
      <c r="S61" s="4" t="s">
        <v>191</v>
      </c>
      <c r="T61" s="4" t="s">
        <v>203</v>
      </c>
      <c r="U61" s="4" t="s">
        <v>213</v>
      </c>
      <c r="V61" s="4"/>
      <c r="W61" s="4"/>
      <c r="X61" s="4"/>
      <c r="Y61" s="4"/>
      <c r="Z61" s="4"/>
    </row>
    <row r="62" ht="12.0" hidden="1" customHeight="1">
      <c r="A62" s="4"/>
      <c r="B62" s="4"/>
      <c r="C62" s="4"/>
      <c r="D62" s="4"/>
      <c r="E62" s="4"/>
      <c r="F62" s="4"/>
      <c r="G62" s="4"/>
      <c r="H62" s="4"/>
      <c r="I62" s="4"/>
      <c r="J62" s="4"/>
      <c r="K62" s="4"/>
      <c r="L62" s="4"/>
      <c r="M62" s="4"/>
      <c r="N62" s="4"/>
      <c r="O62" s="4"/>
      <c r="P62" s="4"/>
      <c r="Q62" s="4"/>
      <c r="R62" s="4"/>
      <c r="S62" s="4"/>
      <c r="T62" s="4"/>
      <c r="U62" s="4"/>
      <c r="V62" s="4"/>
      <c r="W62" s="4"/>
      <c r="X62" s="4"/>
      <c r="Y62" s="4"/>
      <c r="Z62" s="4"/>
    </row>
    <row r="63" ht="12.0" hidden="1" customHeight="1">
      <c r="A63" s="4"/>
      <c r="B63" s="4"/>
      <c r="C63" s="4"/>
      <c r="D63" s="4"/>
      <c r="E63" s="4"/>
      <c r="F63" s="4"/>
      <c r="G63" s="4"/>
      <c r="H63" s="4"/>
      <c r="I63" s="4"/>
      <c r="J63" s="4"/>
      <c r="K63" s="4"/>
      <c r="L63" s="4"/>
      <c r="M63" s="4"/>
      <c r="N63" s="4"/>
      <c r="O63" s="4"/>
      <c r="P63" s="4"/>
      <c r="Q63" s="4"/>
      <c r="R63" s="4"/>
      <c r="S63" s="4"/>
      <c r="T63" s="4"/>
      <c r="U63" s="4"/>
      <c r="V63" s="4"/>
      <c r="W63" s="4"/>
      <c r="X63" s="4"/>
      <c r="Y63" s="4"/>
      <c r="Z63" s="4"/>
    </row>
    <row r="64" ht="12.0" hidden="1" customHeight="1">
      <c r="A64" s="4"/>
      <c r="B64" s="4"/>
      <c r="C64" s="4"/>
      <c r="D64" s="4" t="b">
        <f>FALSE()</f>
        <v>0</v>
      </c>
      <c r="E64" s="4"/>
      <c r="F64" s="4"/>
      <c r="G64" s="4"/>
      <c r="H64" s="4"/>
      <c r="I64" s="4"/>
      <c r="J64" s="4"/>
      <c r="K64" s="4"/>
      <c r="L64" s="4"/>
      <c r="M64" s="4"/>
      <c r="N64" s="4"/>
      <c r="O64" s="4"/>
      <c r="P64" s="4"/>
      <c r="Q64" s="4"/>
      <c r="R64" s="4"/>
      <c r="S64" s="4"/>
      <c r="T64" s="4"/>
      <c r="U64" s="4"/>
      <c r="V64" s="4"/>
      <c r="W64" s="4"/>
      <c r="X64" s="4"/>
      <c r="Y64" s="4"/>
      <c r="Z64" s="4"/>
    </row>
    <row r="65" ht="12.0" hidden="1" customHeight="1">
      <c r="A65" s="4"/>
      <c r="B65" s="4"/>
      <c r="C65" s="4"/>
      <c r="D65" s="4" t="b">
        <f>TRUE()</f>
        <v>1</v>
      </c>
      <c r="E65" s="4"/>
      <c r="F65" s="4"/>
      <c r="G65" s="4"/>
      <c r="H65" s="4"/>
      <c r="I65" s="4"/>
      <c r="J65" s="4"/>
      <c r="K65" s="4"/>
      <c r="L65" s="4"/>
      <c r="M65" s="4"/>
      <c r="N65" s="4"/>
      <c r="O65" s="4"/>
      <c r="P65" s="4"/>
      <c r="Q65" s="4"/>
      <c r="R65" s="4"/>
      <c r="S65" s="4"/>
      <c r="T65" s="4"/>
      <c r="U65" s="4"/>
      <c r="V65" s="4"/>
      <c r="W65" s="4"/>
      <c r="X65" s="4"/>
      <c r="Y65" s="4"/>
      <c r="Z65" s="4"/>
    </row>
    <row r="66" ht="12.0" hidden="1" customHeight="1">
      <c r="A66" s="4"/>
      <c r="B66" s="4"/>
      <c r="C66" s="4"/>
      <c r="D66" s="4"/>
      <c r="E66" s="4" t="s">
        <v>89</v>
      </c>
      <c r="F66" s="4"/>
      <c r="G66" s="4"/>
      <c r="H66" s="4"/>
      <c r="I66" s="4"/>
      <c r="J66" s="4"/>
      <c r="K66" s="4"/>
      <c r="L66" s="4"/>
      <c r="M66" s="4"/>
      <c r="N66" s="4"/>
      <c r="O66" s="4"/>
      <c r="P66" s="4"/>
      <c r="Q66" s="4"/>
      <c r="R66" s="4"/>
      <c r="S66" s="4"/>
      <c r="T66" s="4"/>
      <c r="U66" s="4"/>
      <c r="V66" s="4"/>
      <c r="W66" s="4"/>
      <c r="X66" s="4"/>
      <c r="Y66" s="4"/>
      <c r="Z66" s="4"/>
    </row>
    <row r="67" ht="12.0" hidden="1" customHeight="1">
      <c r="A67" s="4"/>
      <c r="B67" s="4"/>
      <c r="C67" s="4"/>
      <c r="D67" s="4" t="s">
        <v>121</v>
      </c>
      <c r="E67" s="4" t="s">
        <v>91</v>
      </c>
      <c r="F67" s="4"/>
      <c r="G67" s="4"/>
      <c r="H67" s="4"/>
      <c r="I67" s="4"/>
      <c r="J67" s="4"/>
      <c r="K67" s="4"/>
      <c r="L67" s="4"/>
      <c r="M67" s="4"/>
      <c r="N67" s="4"/>
      <c r="O67" s="4"/>
      <c r="P67" s="4"/>
      <c r="Q67" s="4"/>
      <c r="R67" s="4"/>
      <c r="S67" s="4"/>
      <c r="T67" s="4"/>
      <c r="U67" s="4"/>
      <c r="V67" s="4"/>
      <c r="W67" s="4"/>
      <c r="X67" s="4"/>
      <c r="Y67" s="4"/>
      <c r="Z67" s="4"/>
    </row>
    <row r="68" ht="12.0" hidden="1" customHeight="1">
      <c r="A68" s="4"/>
      <c r="B68" s="4"/>
      <c r="C68" s="4"/>
      <c r="D68" s="4" t="s">
        <v>122</v>
      </c>
      <c r="E68" s="4" t="s">
        <v>79</v>
      </c>
      <c r="F68" s="4"/>
      <c r="G68" s="4"/>
      <c r="H68" s="4"/>
      <c r="I68" s="4"/>
      <c r="J68" s="4"/>
      <c r="K68" s="4"/>
      <c r="L68" s="4"/>
      <c r="M68" s="4"/>
      <c r="N68" s="4"/>
      <c r="O68" s="4"/>
      <c r="P68" s="4"/>
      <c r="Q68" s="4"/>
      <c r="R68" s="4"/>
      <c r="S68" s="4"/>
      <c r="T68" s="4"/>
      <c r="U68" s="4"/>
      <c r="V68" s="4"/>
      <c r="W68" s="4"/>
      <c r="X68" s="4"/>
      <c r="Y68" s="4"/>
      <c r="Z68" s="4"/>
    </row>
    <row r="69" ht="12.0" customHeight="1">
      <c r="A69" s="4">
        <f>'Year 3'!A67</f>
        <v>0</v>
      </c>
      <c r="B69" s="4">
        <f>'Year 3'!B67</f>
        <v>0</v>
      </c>
      <c r="C69" s="46">
        <f>'Year 3'!C67</f>
        <v>0</v>
      </c>
      <c r="D69" s="4" t="str">
        <f>'Year 3'!D67</f>
        <v>Graduate</v>
      </c>
      <c r="E69" s="4">
        <f>'Year 3'!E67</f>
        <v>0</v>
      </c>
      <c r="F69" s="45">
        <f>'Year 3'!F67*(100+Living)/100</f>
        <v>1699.802412</v>
      </c>
      <c r="G69" s="42">
        <v>0.0</v>
      </c>
      <c r="H69" s="42">
        <v>0.0</v>
      </c>
      <c r="I69" s="42">
        <v>0.0</v>
      </c>
      <c r="J69" s="45">
        <f t="shared" ref="J69:J75" si="13">F69*((G69*H69)/100+(G69*I69)/100)</f>
        <v>0</v>
      </c>
      <c r="K69" s="46">
        <f t="shared" ref="K69:K75" si="14">ROUNDUP(H69+I69,0)</f>
        <v>0</v>
      </c>
      <c r="L69" s="4"/>
      <c r="M69" s="7">
        <f>'Year 3'!M67</f>
        <v>14000.04</v>
      </c>
      <c r="N69" s="7">
        <f>'Year 3'!N67</f>
        <v>0</v>
      </c>
      <c r="O69" s="7">
        <f>'Year 3'!O67</f>
        <v>0</v>
      </c>
      <c r="P69" s="7">
        <f t="shared" ref="P69:P75" si="15">J69</f>
        <v>0</v>
      </c>
      <c r="Q69" s="7"/>
      <c r="R69" s="7">
        <f>'Year 3'!R67</f>
        <v>1211.00346</v>
      </c>
      <c r="S69" s="7">
        <f>'Year 3'!S67</f>
        <v>0</v>
      </c>
      <c r="T69" s="7">
        <f>'Year 3'!T67</f>
        <v>0</v>
      </c>
      <c r="U69" s="7">
        <f>J85</f>
        <v>0</v>
      </c>
      <c r="V69" s="4"/>
      <c r="W69" s="4"/>
      <c r="X69" s="4"/>
      <c r="Y69" s="4"/>
      <c r="Z69" s="4"/>
    </row>
    <row r="70" ht="12.0" customHeight="1">
      <c r="A70" s="4">
        <f>'Year 3'!A68</f>
        <v>0</v>
      </c>
      <c r="B70" s="4">
        <f>'Year 3'!B68</f>
        <v>0</v>
      </c>
      <c r="C70" s="46">
        <f>'Year 3'!C68</f>
        <v>0</v>
      </c>
      <c r="D70" s="4" t="str">
        <f>'Year 3'!D68</f>
        <v>Graduate</v>
      </c>
      <c r="E70" s="4">
        <f>'Year 3'!E68</f>
        <v>0</v>
      </c>
      <c r="F70" s="45">
        <f>'Year 3'!F68*(100+Living)/100</f>
        <v>1954.768403</v>
      </c>
      <c r="G70" s="42">
        <v>0.0</v>
      </c>
      <c r="H70" s="42">
        <v>0.0</v>
      </c>
      <c r="I70" s="42">
        <v>0.0</v>
      </c>
      <c r="J70" s="45">
        <f t="shared" si="13"/>
        <v>0</v>
      </c>
      <c r="K70" s="46">
        <f t="shared" si="14"/>
        <v>0</v>
      </c>
      <c r="L70" s="4"/>
      <c r="M70" s="7">
        <f>'Year 3'!M68</f>
        <v>0</v>
      </c>
      <c r="N70" s="7">
        <f>'Year 3'!N68</f>
        <v>0</v>
      </c>
      <c r="O70" s="7">
        <f>'Year 3'!O68</f>
        <v>0</v>
      </c>
      <c r="P70" s="7">
        <f t="shared" si="15"/>
        <v>0</v>
      </c>
      <c r="Q70" s="7"/>
      <c r="R70" s="7">
        <f>'Year 3'!R68</f>
        <v>1211.00346</v>
      </c>
      <c r="S70" s="7">
        <f>'Year 3'!S68</f>
        <v>0</v>
      </c>
      <c r="T70" s="7">
        <f>'Year 3'!T68</f>
        <v>0</v>
      </c>
      <c r="U70" s="7">
        <f>J85</f>
        <v>0</v>
      </c>
      <c r="V70" s="4"/>
      <c r="W70" s="4"/>
      <c r="X70" s="4"/>
      <c r="Y70" s="4"/>
      <c r="Z70" s="4"/>
    </row>
    <row r="71" ht="12.0" hidden="1" customHeight="1">
      <c r="A71" s="4">
        <f>'Year 3'!A69</f>
        <v>0</v>
      </c>
      <c r="B71" s="4">
        <f>'Year 3'!B69</f>
        <v>0</v>
      </c>
      <c r="C71" s="46">
        <f>'Year 3'!C69</f>
        <v>0</v>
      </c>
      <c r="D71" s="4" t="str">
        <f>'Year 3'!D69</f>
        <v>Graduate</v>
      </c>
      <c r="E71" s="4">
        <f>'Year 3'!E69</f>
        <v>0</v>
      </c>
      <c r="F71" s="45">
        <f>'Year 3'!F69*(100+Living)/100</f>
        <v>0</v>
      </c>
      <c r="G71" s="42">
        <v>0.0</v>
      </c>
      <c r="H71" s="42">
        <v>0.0</v>
      </c>
      <c r="I71" s="42"/>
      <c r="J71" s="45">
        <f t="shared" si="13"/>
        <v>0</v>
      </c>
      <c r="K71" s="46">
        <f t="shared" si="14"/>
        <v>0</v>
      </c>
      <c r="L71" s="4"/>
      <c r="M71" s="7">
        <f>'Year 3'!M69</f>
        <v>0</v>
      </c>
      <c r="N71" s="7">
        <f>'Year 3'!N69</f>
        <v>0</v>
      </c>
      <c r="O71" s="7">
        <f>'Year 3'!O69</f>
        <v>0</v>
      </c>
      <c r="P71" s="7">
        <f t="shared" si="15"/>
        <v>0</v>
      </c>
      <c r="Q71" s="7"/>
      <c r="R71" s="7">
        <f>'Year 3'!R69</f>
        <v>0</v>
      </c>
      <c r="S71" s="7">
        <f>'Year 3'!S69</f>
        <v>0</v>
      </c>
      <c r="T71" s="7">
        <f>'Year 3'!T69</f>
        <v>0</v>
      </c>
      <c r="U71" s="7">
        <f>J87</f>
        <v>0</v>
      </c>
      <c r="V71" s="4"/>
      <c r="W71" s="4"/>
      <c r="X71" s="4"/>
      <c r="Y71" s="4"/>
      <c r="Z71" s="4"/>
    </row>
    <row r="72" ht="12.0" hidden="1" customHeight="1">
      <c r="A72" s="4">
        <f>'Year 3'!A70</f>
        <v>0</v>
      </c>
      <c r="B72" s="4">
        <f>'Year 3'!B70</f>
        <v>0</v>
      </c>
      <c r="C72" s="46">
        <f>'Year 3'!C70</f>
        <v>0</v>
      </c>
      <c r="D72" s="4" t="str">
        <f>'Year 3'!D70</f>
        <v>Graduate</v>
      </c>
      <c r="E72" s="4">
        <f>'Year 3'!E70</f>
        <v>0</v>
      </c>
      <c r="F72" s="45">
        <f>'Year 3'!F70*(100+Living)/100</f>
        <v>0</v>
      </c>
      <c r="G72" s="42">
        <v>0.0</v>
      </c>
      <c r="H72" s="42">
        <v>0.0</v>
      </c>
      <c r="I72" s="42"/>
      <c r="J72" s="45">
        <f t="shared" si="13"/>
        <v>0</v>
      </c>
      <c r="K72" s="46">
        <f t="shared" si="14"/>
        <v>0</v>
      </c>
      <c r="L72" s="4"/>
      <c r="M72" s="7">
        <f>'Year 3'!M70</f>
        <v>0</v>
      </c>
      <c r="N72" s="7">
        <f>'Year 3'!N70</f>
        <v>0</v>
      </c>
      <c r="O72" s="7">
        <f>'Year 3'!O70</f>
        <v>0</v>
      </c>
      <c r="P72" s="7">
        <f t="shared" si="15"/>
        <v>0</v>
      </c>
      <c r="Q72" s="7"/>
      <c r="R72" s="7">
        <f>'Year 3'!R70</f>
        <v>0</v>
      </c>
      <c r="S72" s="7">
        <f>'Year 3'!S70</f>
        <v>0</v>
      </c>
      <c r="T72" s="7">
        <f>'Year 3'!T70</f>
        <v>0</v>
      </c>
      <c r="U72" s="7">
        <f>J87</f>
        <v>0</v>
      </c>
      <c r="V72" s="4"/>
      <c r="W72" s="4"/>
      <c r="X72" s="4"/>
      <c r="Y72" s="4"/>
      <c r="Z72" s="4"/>
    </row>
    <row r="73" ht="12.0" hidden="1" customHeight="1">
      <c r="A73" s="4">
        <f>'Year 3'!A71</f>
        <v>0</v>
      </c>
      <c r="B73" s="4">
        <f>'Year 3'!B71</f>
        <v>0</v>
      </c>
      <c r="C73" s="46">
        <f>'Year 3'!C71</f>
        <v>0</v>
      </c>
      <c r="D73" s="4" t="str">
        <f>'Year 3'!D71</f>
        <v>Graduate</v>
      </c>
      <c r="E73" s="4">
        <f>'Year 3'!E71</f>
        <v>0</v>
      </c>
      <c r="F73" s="45">
        <f>'Year 3'!F71*(100+Living)/100</f>
        <v>0</v>
      </c>
      <c r="G73" s="42">
        <v>0.0</v>
      </c>
      <c r="H73" s="42">
        <v>0.0</v>
      </c>
      <c r="I73" s="42"/>
      <c r="J73" s="45">
        <f t="shared" si="13"/>
        <v>0</v>
      </c>
      <c r="K73" s="46">
        <f t="shared" si="14"/>
        <v>0</v>
      </c>
      <c r="L73" s="4"/>
      <c r="M73" s="7">
        <f>'Year 3'!M71</f>
        <v>0</v>
      </c>
      <c r="N73" s="7">
        <f>'Year 3'!N71</f>
        <v>0</v>
      </c>
      <c r="O73" s="7">
        <f>'Year 3'!O71</f>
        <v>0</v>
      </c>
      <c r="P73" s="7">
        <f t="shared" si="15"/>
        <v>0</v>
      </c>
      <c r="Q73" s="7"/>
      <c r="R73" s="7">
        <f>'Year 3'!R71</f>
        <v>0</v>
      </c>
      <c r="S73" s="7">
        <f>'Year 3'!S71</f>
        <v>0</v>
      </c>
      <c r="T73" s="7">
        <f>'Year 3'!T71</f>
        <v>0</v>
      </c>
      <c r="U73" s="7">
        <f t="shared" ref="U73:U75" si="16">J89</f>
        <v>0</v>
      </c>
      <c r="V73" s="4"/>
      <c r="W73" s="4"/>
      <c r="X73" s="4"/>
      <c r="Y73" s="4"/>
      <c r="Z73" s="4"/>
    </row>
    <row r="74" ht="12.0" hidden="1" customHeight="1">
      <c r="A74" s="4">
        <f>'Year 3'!A72</f>
        <v>0</v>
      </c>
      <c r="B74" s="4">
        <f>'Year 3'!B72</f>
        <v>0</v>
      </c>
      <c r="C74" s="46">
        <f>'Year 3'!C72</f>
        <v>0</v>
      </c>
      <c r="D74" s="4" t="str">
        <f>'Year 3'!D72</f>
        <v>Graduate</v>
      </c>
      <c r="E74" s="4">
        <f>'Year 3'!E72</f>
        <v>0</v>
      </c>
      <c r="F74" s="45">
        <f>'Year 3'!F72*(100+Living)/100</f>
        <v>0</v>
      </c>
      <c r="G74" s="42">
        <v>0.0</v>
      </c>
      <c r="H74" s="42">
        <v>0.0</v>
      </c>
      <c r="I74" s="42"/>
      <c r="J74" s="45">
        <f t="shared" si="13"/>
        <v>0</v>
      </c>
      <c r="K74" s="46">
        <f t="shared" si="14"/>
        <v>0</v>
      </c>
      <c r="L74" s="4"/>
      <c r="M74" s="7">
        <f>'Year 3'!M72</f>
        <v>0</v>
      </c>
      <c r="N74" s="7">
        <f>'Year 3'!N72</f>
        <v>0</v>
      </c>
      <c r="O74" s="7">
        <f>'Year 3'!O72</f>
        <v>0</v>
      </c>
      <c r="P74" s="7">
        <f t="shared" si="15"/>
        <v>0</v>
      </c>
      <c r="Q74" s="7"/>
      <c r="R74" s="7">
        <f>'Year 3'!R72</f>
        <v>0</v>
      </c>
      <c r="S74" s="7">
        <f>'Year 3'!S72</f>
        <v>0</v>
      </c>
      <c r="T74" s="7">
        <f>'Year 3'!T72</f>
        <v>0</v>
      </c>
      <c r="U74" s="7">
        <f t="shared" si="16"/>
        <v>0</v>
      </c>
      <c r="V74" s="4"/>
      <c r="W74" s="4"/>
      <c r="X74" s="4"/>
      <c r="Y74" s="4"/>
      <c r="Z74" s="4"/>
    </row>
    <row r="75" ht="12.0" hidden="1" customHeight="1">
      <c r="A75" s="22">
        <v>0.0</v>
      </c>
      <c r="B75" s="22">
        <v>0.0</v>
      </c>
      <c r="C75" s="42">
        <v>0.0</v>
      </c>
      <c r="D75" s="43" t="s">
        <v>121</v>
      </c>
      <c r="E75" s="43">
        <v>0.0</v>
      </c>
      <c r="F75" s="44">
        <v>0.0</v>
      </c>
      <c r="G75" s="42">
        <v>0.0</v>
      </c>
      <c r="H75" s="42">
        <v>0.0</v>
      </c>
      <c r="I75" s="42"/>
      <c r="J75" s="45">
        <f t="shared" si="13"/>
        <v>0</v>
      </c>
      <c r="K75" s="46">
        <f t="shared" si="14"/>
        <v>0</v>
      </c>
      <c r="L75" s="4"/>
      <c r="M75" s="7">
        <v>0.0</v>
      </c>
      <c r="N75" s="7">
        <v>0.0</v>
      </c>
      <c r="O75" s="7">
        <v>0.0</v>
      </c>
      <c r="P75" s="7">
        <f t="shared" si="15"/>
        <v>0</v>
      </c>
      <c r="Q75" s="7"/>
      <c r="R75" s="7">
        <v>0.0</v>
      </c>
      <c r="S75" s="7">
        <v>0.0</v>
      </c>
      <c r="T75" s="7">
        <v>0.0</v>
      </c>
      <c r="U75" s="7">
        <f t="shared" si="16"/>
        <v>0</v>
      </c>
      <c r="V75" s="4"/>
      <c r="W75" s="4"/>
      <c r="X75" s="4"/>
      <c r="Y75" s="4"/>
      <c r="Z75" s="4"/>
    </row>
    <row r="76" ht="12.0" customHeight="1">
      <c r="A76" s="4"/>
      <c r="B76" s="4"/>
      <c r="C76" s="4"/>
      <c r="D76" s="4"/>
      <c r="E76" s="4"/>
      <c r="F76" s="45"/>
      <c r="G76" s="56" t="s">
        <v>125</v>
      </c>
      <c r="I76" s="56"/>
      <c r="J76" s="57">
        <f>SUM(J69:J75)</f>
        <v>0</v>
      </c>
      <c r="K76" s="4"/>
      <c r="L76" s="4"/>
      <c r="M76" s="4"/>
      <c r="N76" s="4"/>
      <c r="O76" s="4"/>
      <c r="P76" s="4"/>
      <c r="Q76" s="4"/>
      <c r="R76" s="4"/>
      <c r="S76" s="4"/>
      <c r="T76" s="4"/>
      <c r="U76" s="4"/>
      <c r="V76" s="4"/>
      <c r="W76" s="4"/>
      <c r="X76" s="4"/>
      <c r="Y76" s="4"/>
      <c r="Z76" s="4"/>
    </row>
    <row r="77" ht="12.0" customHeight="1">
      <c r="A77" s="38" t="s">
        <v>126</v>
      </c>
      <c r="B77" s="4"/>
      <c r="C77" s="4"/>
      <c r="D77" s="4"/>
      <c r="E77" s="4"/>
      <c r="F77" s="4"/>
      <c r="G77" s="4"/>
      <c r="H77" s="4"/>
      <c r="I77" s="4"/>
      <c r="J77" s="4"/>
      <c r="K77" s="4"/>
      <c r="L77" s="4"/>
      <c r="M77" s="4"/>
      <c r="N77" s="4"/>
      <c r="O77" s="4"/>
      <c r="P77" s="4"/>
      <c r="Q77" s="4"/>
      <c r="R77" s="4"/>
      <c r="S77" s="4"/>
      <c r="T77" s="4"/>
      <c r="U77" s="4"/>
      <c r="V77" s="4"/>
      <c r="W77" s="4"/>
      <c r="X77" s="4"/>
      <c r="Y77" s="4"/>
      <c r="Z77" s="4"/>
    </row>
    <row r="78" ht="12.0" customHeight="1">
      <c r="A78" s="41" t="s">
        <v>67</v>
      </c>
      <c r="B78" s="41" t="s">
        <v>68</v>
      </c>
      <c r="C78" s="41" t="s">
        <v>69</v>
      </c>
      <c r="D78" s="40" t="s">
        <v>120</v>
      </c>
      <c r="E78" s="41" t="s">
        <v>95</v>
      </c>
      <c r="F78" s="1" t="s">
        <v>96</v>
      </c>
      <c r="G78" s="40" t="s">
        <v>97</v>
      </c>
      <c r="H78" s="40" t="s">
        <v>98</v>
      </c>
      <c r="I78" s="40"/>
      <c r="J78" s="40" t="s">
        <v>99</v>
      </c>
      <c r="K78" s="4" t="s">
        <v>100</v>
      </c>
      <c r="L78" s="4"/>
      <c r="M78" s="4"/>
      <c r="N78" s="4" t="s">
        <v>101</v>
      </c>
      <c r="O78" s="4"/>
      <c r="P78" s="4"/>
      <c r="Q78" s="4" t="s">
        <v>102</v>
      </c>
      <c r="R78" s="4"/>
      <c r="S78" s="4"/>
      <c r="T78" s="4"/>
      <c r="U78" s="4"/>
      <c r="V78" s="4"/>
      <c r="W78" s="4"/>
      <c r="X78" s="4"/>
      <c r="Y78" s="4"/>
      <c r="Z78" s="4"/>
    </row>
    <row r="79" ht="12.0" hidden="1" customHeight="1">
      <c r="A79" s="41"/>
      <c r="B79" s="41"/>
      <c r="C79" s="41"/>
      <c r="D79" s="41"/>
      <c r="E79" s="14"/>
      <c r="F79" s="4"/>
      <c r="G79" s="40"/>
      <c r="H79" s="40"/>
      <c r="I79" s="40"/>
      <c r="J79" s="40"/>
      <c r="K79" s="4"/>
      <c r="L79" s="4"/>
      <c r="M79" s="5"/>
      <c r="N79" s="4"/>
      <c r="O79" s="4"/>
      <c r="P79" s="4"/>
      <c r="Q79" s="4"/>
      <c r="R79" s="4"/>
      <c r="S79" s="4"/>
      <c r="T79" s="4"/>
      <c r="U79" s="4"/>
      <c r="V79" s="4"/>
      <c r="W79" s="4"/>
      <c r="X79" s="4"/>
      <c r="Y79" s="4"/>
      <c r="Z79" s="4"/>
    </row>
    <row r="80" ht="12.0" hidden="1" customHeight="1">
      <c r="A80" s="41"/>
      <c r="B80" s="41"/>
      <c r="C80" s="41"/>
      <c r="D80" s="41"/>
      <c r="E80" s="14" t="s">
        <v>103</v>
      </c>
      <c r="F80" s="4"/>
      <c r="G80" s="40"/>
      <c r="H80" s="40"/>
      <c r="I80" s="40"/>
      <c r="J80" s="40"/>
      <c r="K80" s="4"/>
      <c r="L80" s="4"/>
      <c r="M80" s="4"/>
      <c r="N80" s="4"/>
      <c r="O80" s="4"/>
      <c r="P80" s="4"/>
      <c r="Q80" s="4"/>
      <c r="R80" s="4"/>
      <c r="S80" s="4"/>
      <c r="T80" s="4"/>
      <c r="U80" s="4"/>
      <c r="V80" s="4"/>
      <c r="W80" s="4"/>
      <c r="X80" s="4"/>
      <c r="Y80" s="4"/>
      <c r="Z80" s="4"/>
    </row>
    <row r="81" ht="12.0" hidden="1" customHeight="1">
      <c r="A81" s="41"/>
      <c r="B81" s="41"/>
      <c r="C81" s="41"/>
      <c r="D81" s="41"/>
      <c r="E81" s="14" t="s">
        <v>104</v>
      </c>
      <c r="F81" s="4"/>
      <c r="G81" s="40"/>
      <c r="H81" s="40"/>
      <c r="I81" s="40"/>
      <c r="J81" s="40"/>
      <c r="K81" s="4"/>
      <c r="L81" s="4"/>
      <c r="M81" s="4"/>
      <c r="N81" s="4"/>
      <c r="O81" s="4"/>
      <c r="P81" s="4"/>
      <c r="Q81" s="4"/>
      <c r="R81" s="4"/>
      <c r="S81" s="4"/>
      <c r="T81" s="4"/>
      <c r="U81" s="4"/>
      <c r="V81" s="4"/>
      <c r="W81" s="4"/>
      <c r="X81" s="4"/>
      <c r="Y81" s="4"/>
      <c r="Z81" s="4"/>
    </row>
    <row r="82" ht="12.0" hidden="1" customHeight="1">
      <c r="A82" s="41"/>
      <c r="B82" s="41"/>
      <c r="C82" s="41"/>
      <c r="D82" s="14" t="s">
        <v>103</v>
      </c>
      <c r="E82" s="14" t="s">
        <v>105</v>
      </c>
      <c r="F82" s="4"/>
      <c r="G82" s="40"/>
      <c r="H82" s="49"/>
      <c r="I82" s="49"/>
      <c r="J82" s="40"/>
      <c r="K82" s="4"/>
      <c r="L82" s="4"/>
      <c r="M82" s="4"/>
      <c r="N82" s="4"/>
      <c r="O82" s="4"/>
      <c r="P82" s="4"/>
      <c r="Q82" s="4"/>
      <c r="R82" s="4"/>
      <c r="S82" s="4"/>
      <c r="T82" s="4"/>
      <c r="U82" s="4"/>
      <c r="V82" s="4"/>
      <c r="W82" s="4"/>
      <c r="X82" s="4"/>
      <c r="Y82" s="5"/>
      <c r="Z82" s="4"/>
    </row>
    <row r="83" ht="12.0" hidden="1" customHeight="1">
      <c r="A83" s="41"/>
      <c r="B83" s="41"/>
      <c r="C83" s="41"/>
      <c r="D83" s="14" t="s">
        <v>106</v>
      </c>
      <c r="E83" s="14" t="s">
        <v>107</v>
      </c>
      <c r="F83" s="4" t="s">
        <v>108</v>
      </c>
      <c r="G83" s="40"/>
      <c r="H83" s="40"/>
      <c r="I83" s="40"/>
      <c r="J83" s="40"/>
      <c r="K83" s="4"/>
      <c r="L83" s="4"/>
      <c r="M83" s="4"/>
      <c r="N83" s="4"/>
      <c r="O83" s="4"/>
      <c r="P83" s="4"/>
      <c r="Q83" s="4"/>
      <c r="R83" s="4"/>
      <c r="S83" s="4"/>
      <c r="T83" s="4"/>
      <c r="U83" s="4"/>
      <c r="V83" s="4"/>
      <c r="W83" s="4"/>
      <c r="X83" s="4"/>
      <c r="Y83" s="4"/>
      <c r="Z83" s="4"/>
    </row>
    <row r="84" ht="12.0" hidden="1" customHeight="1">
      <c r="A84" s="41"/>
      <c r="B84" s="41"/>
      <c r="C84" s="41"/>
      <c r="D84" s="14" t="s">
        <v>109</v>
      </c>
      <c r="E84" s="14" t="s">
        <v>110</v>
      </c>
      <c r="F84" s="4" t="s">
        <v>111</v>
      </c>
      <c r="G84" s="40"/>
      <c r="H84" s="40"/>
      <c r="I84" s="40"/>
      <c r="J84" s="40"/>
      <c r="K84" s="4" t="s">
        <v>127</v>
      </c>
      <c r="L84" s="4" t="s">
        <v>128</v>
      </c>
      <c r="M84" s="1" t="s">
        <v>112</v>
      </c>
      <c r="N84" s="4" t="s">
        <v>127</v>
      </c>
      <c r="O84" s="4" t="s">
        <v>128</v>
      </c>
      <c r="P84" s="1" t="s">
        <v>113</v>
      </c>
      <c r="Q84" s="4" t="s">
        <v>114</v>
      </c>
      <c r="R84" s="4" t="s">
        <v>104</v>
      </c>
      <c r="S84" s="4" t="s">
        <v>105</v>
      </c>
      <c r="T84" s="4" t="s">
        <v>107</v>
      </c>
      <c r="U84" s="4" t="s">
        <v>110</v>
      </c>
      <c r="V84" s="1" t="s">
        <v>115</v>
      </c>
      <c r="W84" s="4"/>
      <c r="X84" s="4"/>
      <c r="Y84" s="4"/>
      <c r="Z84" s="4"/>
    </row>
    <row r="85" ht="12.0" customHeight="1">
      <c r="A85" s="4">
        <f>'Year 3'!A82</f>
        <v>0</v>
      </c>
      <c r="B85" s="4">
        <f>'Year 3'!B82</f>
        <v>0</v>
      </c>
      <c r="C85" s="46">
        <f>'Year 3'!C82</f>
        <v>0</v>
      </c>
      <c r="D85" s="4" t="str">
        <f>'Year 3'!D82</f>
        <v>Graduate</v>
      </c>
      <c r="E85" s="4" t="str">
        <f>'Year 3'!E82</f>
        <v>None</v>
      </c>
      <c r="F85" s="4" t="str">
        <f>'Year 3'!F82</f>
        <v>No</v>
      </c>
      <c r="G85" s="5">
        <f>'Year 3'!G82</f>
        <v>39326</v>
      </c>
      <c r="H85" s="4">
        <f>IF(G85&gt;Fringe1End,P85,M85)</f>
        <v>8.65</v>
      </c>
      <c r="I85" s="4"/>
      <c r="J85" s="45">
        <f t="shared" ref="J85:J91" si="17">(J69*H85/100)+V85</f>
        <v>0</v>
      </c>
      <c r="K85" s="4">
        <f>IF(D69=$D$67,F1.Grad,0)</f>
        <v>6.85</v>
      </c>
      <c r="L85" s="4">
        <f>IF(D69=$D$68,F1.Under,0)</f>
        <v>0</v>
      </c>
      <c r="M85" s="50">
        <f t="shared" ref="M85:M91" si="18">SUM(K85:L85)</f>
        <v>6.85</v>
      </c>
      <c r="N85" s="4">
        <f>IF(D69=$D$67,F2.Grad,0)</f>
        <v>8.65</v>
      </c>
      <c r="O85" s="4">
        <f>IF(D69=$D$68,F2.Under,0)</f>
        <v>0</v>
      </c>
      <c r="P85" s="50">
        <f t="shared" ref="P85:P91" si="19">SUM(N85:O85)</f>
        <v>8.65</v>
      </c>
      <c r="Q85" s="4">
        <f t="shared" ref="Q85:Q91" si="20">IF(F85=$F$83,G69,100)</f>
        <v>100</v>
      </c>
      <c r="R85" s="4">
        <f>IF($E85=$E$81,Ins.E*$K69*Q85/100,0)</f>
        <v>0</v>
      </c>
      <c r="S85" s="4">
        <f>IF($E85=$E$82,Ins.S*$K69*Q85/100,0)</f>
        <v>0</v>
      </c>
      <c r="T85" s="4">
        <f>IF($E85=$E$83,Ins.C*$K69*Q85/100,0)</f>
        <v>0</v>
      </c>
      <c r="U85" s="4">
        <f>IF($E85=$E$84,Ins.F*$K69*Q85/100,0)</f>
        <v>0</v>
      </c>
      <c r="V85" s="51">
        <f t="shared" ref="V85:V91" si="21">SUM(R85:U85)</f>
        <v>0</v>
      </c>
      <c r="W85" s="4"/>
      <c r="X85" s="4"/>
      <c r="Y85" s="4"/>
      <c r="Z85" s="4"/>
    </row>
    <row r="86" ht="12.0" customHeight="1">
      <c r="A86" s="4">
        <f>'Year 3'!A83</f>
        <v>0</v>
      </c>
      <c r="B86" s="4">
        <f>'Year 3'!B83</f>
        <v>0</v>
      </c>
      <c r="C86" s="46">
        <f>'Year 3'!C83</f>
        <v>0</v>
      </c>
      <c r="D86" s="4" t="str">
        <f>'Year 3'!D83</f>
        <v>Graduate</v>
      </c>
      <c r="E86" s="4" t="str">
        <f>'Year 3'!E83</f>
        <v>None</v>
      </c>
      <c r="F86" s="4" t="str">
        <f>'Year 3'!F83</f>
        <v>No</v>
      </c>
      <c r="G86" s="5">
        <f>'Year 3'!G83</f>
        <v>39326</v>
      </c>
      <c r="H86" s="4">
        <f>IF(G86&gt;Fringe1End,P86,M86)</f>
        <v>8.65</v>
      </c>
      <c r="I86" s="4"/>
      <c r="J86" s="45">
        <f t="shared" si="17"/>
        <v>0</v>
      </c>
      <c r="K86" s="4">
        <f>IF(D70=$D$67,F1.Grad,0)</f>
        <v>6.85</v>
      </c>
      <c r="L86" s="4">
        <f>IF(D70=$D$68,F1.Under,0)</f>
        <v>0</v>
      </c>
      <c r="M86" s="50">
        <f t="shared" si="18"/>
        <v>6.85</v>
      </c>
      <c r="N86" s="4">
        <f>IF(D70=$D$67,F2.Grad,0)</f>
        <v>8.65</v>
      </c>
      <c r="O86" s="4">
        <f>IF(D70=$D$68,F2.Under,0)</f>
        <v>0</v>
      </c>
      <c r="P86" s="50">
        <f t="shared" si="19"/>
        <v>8.65</v>
      </c>
      <c r="Q86" s="4">
        <f t="shared" si="20"/>
        <v>100</v>
      </c>
      <c r="R86" s="4">
        <f>IF($E86=$E$81,Ins.E*$K70*Q86/100,0)</f>
        <v>0</v>
      </c>
      <c r="S86" s="4">
        <f>IF($E86=$E$82,Ins.S*$K70*Q86/100,0)</f>
        <v>0</v>
      </c>
      <c r="T86" s="4">
        <f>IF($E86=$E$83,Ins.C*$K70*Q86/100,0)</f>
        <v>0</v>
      </c>
      <c r="U86" s="4">
        <f>IF($E86=$E$84,Ins.F*$K70*Q86/100,0)</f>
        <v>0</v>
      </c>
      <c r="V86" s="51">
        <f t="shared" si="21"/>
        <v>0</v>
      </c>
      <c r="W86" s="4"/>
      <c r="X86" s="4"/>
      <c r="Y86" s="4"/>
      <c r="Z86" s="4"/>
    </row>
    <row r="87" ht="12.0" hidden="1" customHeight="1">
      <c r="A87" s="4">
        <f>'Year 3'!A84</f>
        <v>0</v>
      </c>
      <c r="B87" s="4">
        <f>'Year 3'!B84</f>
        <v>0</v>
      </c>
      <c r="C87" s="46">
        <f>'Year 3'!C84</f>
        <v>0</v>
      </c>
      <c r="D87" s="4" t="str">
        <f>'Year 3'!D84</f>
        <v>Graduate</v>
      </c>
      <c r="E87" s="4" t="str">
        <f>'Year 3'!E84</f>
        <v>Employee</v>
      </c>
      <c r="F87" s="4" t="str">
        <f>'Year 3'!F84</f>
        <v>No</v>
      </c>
      <c r="G87" s="5">
        <f>'Year 3'!G84</f>
        <v>39326</v>
      </c>
      <c r="H87" s="4">
        <f>IF(G87&gt;Fringe1End,P87,M87)</f>
        <v>8.65</v>
      </c>
      <c r="I87" s="4"/>
      <c r="J87" s="45">
        <f t="shared" si="17"/>
        <v>0</v>
      </c>
      <c r="K87" s="4">
        <f>IF(D71=$D$67,F1.Grad,0)</f>
        <v>6.85</v>
      </c>
      <c r="L87" s="4">
        <f>IF(D71=$D$68,F1.Under,0)</f>
        <v>0</v>
      </c>
      <c r="M87" s="50">
        <f t="shared" si="18"/>
        <v>6.85</v>
      </c>
      <c r="N87" s="4">
        <f>IF(D71=$D$67,F2.Grad,0)</f>
        <v>8.65</v>
      </c>
      <c r="O87" s="4">
        <f>IF(D71=$D$68,F2.Under,0)</f>
        <v>0</v>
      </c>
      <c r="P87" s="50">
        <f t="shared" si="19"/>
        <v>8.65</v>
      </c>
      <c r="Q87" s="4">
        <f t="shared" si="20"/>
        <v>100</v>
      </c>
      <c r="R87" s="4">
        <f>IF($E87=$E$81,Ins.E*$K71*Q87/100,0)</f>
        <v>0</v>
      </c>
      <c r="S87" s="4">
        <f>IF($E87=$E$82,Ins.S*$K71*Q87/100,0)</f>
        <v>0</v>
      </c>
      <c r="T87" s="4">
        <f>IF($E87=$E$83,Ins.C*$K71*Q87/100,0)</f>
        <v>0</v>
      </c>
      <c r="U87" s="4">
        <f>IF($E87=$E$84,Ins.F*$K71*Q87/100,0)</f>
        <v>0</v>
      </c>
      <c r="V87" s="51">
        <f t="shared" si="21"/>
        <v>0</v>
      </c>
      <c r="W87" s="4"/>
      <c r="X87" s="4"/>
      <c r="Y87" s="4"/>
      <c r="Z87" s="4"/>
    </row>
    <row r="88" ht="12.0" hidden="1" customHeight="1">
      <c r="A88" s="4">
        <f>'Year 3'!A85</f>
        <v>0</v>
      </c>
      <c r="B88" s="4">
        <f>'Year 3'!B85</f>
        <v>0</v>
      </c>
      <c r="C88" s="46">
        <f>'Year 3'!C85</f>
        <v>0</v>
      </c>
      <c r="D88" s="4" t="str">
        <f>'Year 3'!D85</f>
        <v>Graduate</v>
      </c>
      <c r="E88" s="4" t="str">
        <f>'Year 3'!E85</f>
        <v>Employee</v>
      </c>
      <c r="F88" s="4" t="str">
        <f>'Year 3'!F85</f>
        <v>No</v>
      </c>
      <c r="G88" s="5">
        <f>'Year 3'!G85</f>
        <v>39326</v>
      </c>
      <c r="H88" s="4">
        <f>IF(G88&gt;Fringe1End,P88,M88)</f>
        <v>8.65</v>
      </c>
      <c r="I88" s="4"/>
      <c r="J88" s="45">
        <f t="shared" si="17"/>
        <v>0</v>
      </c>
      <c r="K88" s="4">
        <f>IF(D72=$D$67,F1.Grad,0)</f>
        <v>6.85</v>
      </c>
      <c r="L88" s="4">
        <f>IF(D72=$D$68,F1.Under,0)</f>
        <v>0</v>
      </c>
      <c r="M88" s="50">
        <f t="shared" si="18"/>
        <v>6.85</v>
      </c>
      <c r="N88" s="4">
        <f>IF(D72=$D$67,F2.Grad,0)</f>
        <v>8.65</v>
      </c>
      <c r="O88" s="4">
        <f>IF(D72=$D$68,F2.Under,0)</f>
        <v>0</v>
      </c>
      <c r="P88" s="50">
        <f t="shared" si="19"/>
        <v>8.65</v>
      </c>
      <c r="Q88" s="4">
        <f t="shared" si="20"/>
        <v>100</v>
      </c>
      <c r="R88" s="4">
        <f>IF($E88=$E$81,Ins.E*$K72*Q88/100,0)</f>
        <v>0</v>
      </c>
      <c r="S88" s="4">
        <f>IF($E88=$E$82,Ins.S*$K72*Q88/100,0)</f>
        <v>0</v>
      </c>
      <c r="T88" s="4">
        <f>IF($E88=$E$83,Ins.C*$K72*Q88/100,0)</f>
        <v>0</v>
      </c>
      <c r="U88" s="4">
        <f>IF($E88=$E$84,Ins.F*$K72*Q88/100,0)</f>
        <v>0</v>
      </c>
      <c r="V88" s="51">
        <f t="shared" si="21"/>
        <v>0</v>
      </c>
      <c r="W88" s="4"/>
      <c r="X88" s="4"/>
      <c r="Y88" s="4"/>
      <c r="Z88" s="4"/>
    </row>
    <row r="89" ht="12.0" hidden="1" customHeight="1">
      <c r="A89" s="4">
        <f>'Year 3'!A86</f>
        <v>0</v>
      </c>
      <c r="B89" s="4">
        <f>'Year 3'!B86</f>
        <v>0</v>
      </c>
      <c r="C89" s="46">
        <f>'Year 3'!C86</f>
        <v>0</v>
      </c>
      <c r="D89" s="4" t="str">
        <f>'Year 3'!D86</f>
        <v>Graduate</v>
      </c>
      <c r="E89" s="4" t="str">
        <f>'Year 3'!E86</f>
        <v>Employee</v>
      </c>
      <c r="F89" s="4" t="str">
        <f>'Year 3'!F86</f>
        <v>No</v>
      </c>
      <c r="G89" s="5">
        <f>'Year 3'!G86</f>
        <v>39326</v>
      </c>
      <c r="H89" s="4">
        <f>IF(G89&gt;Fringe1End,P89,M89)</f>
        <v>8.65</v>
      </c>
      <c r="I89" s="4"/>
      <c r="J89" s="45">
        <f t="shared" si="17"/>
        <v>0</v>
      </c>
      <c r="K89" s="4">
        <f>IF(D73=$D$67,F1.Grad,0)</f>
        <v>6.85</v>
      </c>
      <c r="L89" s="4">
        <f>IF(D73=$D$68,F1.Under,0)</f>
        <v>0</v>
      </c>
      <c r="M89" s="50">
        <f t="shared" si="18"/>
        <v>6.85</v>
      </c>
      <c r="N89" s="4">
        <f>IF(D73=$D$67,F2.Grad,0)</f>
        <v>8.65</v>
      </c>
      <c r="O89" s="4">
        <f>IF(D73=$D$68,F2.Under,0)</f>
        <v>0</v>
      </c>
      <c r="P89" s="50">
        <f t="shared" si="19"/>
        <v>8.65</v>
      </c>
      <c r="Q89" s="4">
        <f t="shared" si="20"/>
        <v>100</v>
      </c>
      <c r="R89" s="4">
        <f>IF($E89=$E$81,Ins.E*$K73*Q89/100,0)</f>
        <v>0</v>
      </c>
      <c r="S89" s="4">
        <f>IF($E89=$E$82,Ins.S*$K73*Q89/100,0)</f>
        <v>0</v>
      </c>
      <c r="T89" s="4">
        <f>IF($E89=$E$83,Ins.C*$K73*Q89/100,0)</f>
        <v>0</v>
      </c>
      <c r="U89" s="4">
        <f>IF($E89=$E$84,Ins.F*$K73*Q89/100,0)</f>
        <v>0</v>
      </c>
      <c r="V89" s="51">
        <f t="shared" si="21"/>
        <v>0</v>
      </c>
      <c r="W89" s="4"/>
      <c r="X89" s="4"/>
      <c r="Y89" s="4"/>
      <c r="Z89" s="4"/>
    </row>
    <row r="90" ht="12.0" hidden="1" customHeight="1">
      <c r="A90" s="4">
        <f>'Year 3'!A87</f>
        <v>0</v>
      </c>
      <c r="B90" s="4">
        <f>'Year 3'!B87</f>
        <v>0</v>
      </c>
      <c r="C90" s="46">
        <f>'Year 3'!C87</f>
        <v>0</v>
      </c>
      <c r="D90" s="4" t="str">
        <f>'Year 3'!D87</f>
        <v>Graduate</v>
      </c>
      <c r="E90" s="4" t="str">
        <f>'Year 3'!E87</f>
        <v>Employee</v>
      </c>
      <c r="F90" s="4" t="str">
        <f>'Year 3'!F87</f>
        <v>No</v>
      </c>
      <c r="G90" s="5">
        <f>'Year 3'!G87</f>
        <v>39326</v>
      </c>
      <c r="H90" s="4">
        <f>IF(G90&gt;Fringe1End,P90,M90)</f>
        <v>8.65</v>
      </c>
      <c r="I90" s="4"/>
      <c r="J90" s="45">
        <f t="shared" si="17"/>
        <v>0</v>
      </c>
      <c r="K90" s="4">
        <f>IF(D74=$D$67,F1.Grad,0)</f>
        <v>6.85</v>
      </c>
      <c r="L90" s="4">
        <f>IF(D74=$D$68,F1.Under,0)</f>
        <v>0</v>
      </c>
      <c r="M90" s="50">
        <f t="shared" si="18"/>
        <v>6.85</v>
      </c>
      <c r="N90" s="4">
        <f>IF(D74=$D$67,F2.Grad,0)</f>
        <v>8.65</v>
      </c>
      <c r="O90" s="4">
        <f>IF(D74=$D$68,F2.Under,0)</f>
        <v>0</v>
      </c>
      <c r="P90" s="50">
        <f t="shared" si="19"/>
        <v>8.65</v>
      </c>
      <c r="Q90" s="4">
        <f t="shared" si="20"/>
        <v>100</v>
      </c>
      <c r="R90" s="4">
        <f>IF($E90=$E$81,Ins.E*$K74*Q90/100,0)</f>
        <v>0</v>
      </c>
      <c r="S90" s="4">
        <f>IF($E90=$E$82,Ins.S*$K74*Q90/100,0)</f>
        <v>0</v>
      </c>
      <c r="T90" s="4">
        <f>IF($E90=$E$83,Ins.C*$K74*Q90/100,0)</f>
        <v>0</v>
      </c>
      <c r="U90" s="4">
        <f>IF($E90=$E$84,Ins.F*$K74*Q90/100,0)</f>
        <v>0</v>
      </c>
      <c r="V90" s="51">
        <f t="shared" si="21"/>
        <v>0</v>
      </c>
      <c r="W90" s="4"/>
      <c r="X90" s="4"/>
      <c r="Y90" s="4"/>
      <c r="Z90" s="4"/>
    </row>
    <row r="91" ht="12.0" hidden="1" customHeight="1">
      <c r="A91" s="4">
        <f t="shared" ref="A91:D91" si="22">A75</f>
        <v>0</v>
      </c>
      <c r="B91" s="4">
        <f t="shared" si="22"/>
        <v>0</v>
      </c>
      <c r="C91" s="46">
        <f t="shared" si="22"/>
        <v>0</v>
      </c>
      <c r="D91" s="4" t="str">
        <f t="shared" si="22"/>
        <v>Graduate</v>
      </c>
      <c r="E91" s="4" t="str">
        <f>IF($D75=$D$67,$E$81,$E$80)</f>
        <v>Employee</v>
      </c>
      <c r="F91" s="22" t="s">
        <v>111</v>
      </c>
      <c r="G91" s="36">
        <f>$J$4</f>
        <v>39326</v>
      </c>
      <c r="H91" s="4">
        <f>IF(G91&gt;Fringe1End,P91,M91)</f>
        <v>8.65</v>
      </c>
      <c r="I91" s="4"/>
      <c r="J91" s="45">
        <f t="shared" si="17"/>
        <v>0</v>
      </c>
      <c r="K91" s="4">
        <f>IF(D75=$D$67,F1.Grad,0)</f>
        <v>6.85</v>
      </c>
      <c r="L91" s="4">
        <f>IF(D75=$D$68,F1.Under,0)</f>
        <v>0</v>
      </c>
      <c r="M91" s="50">
        <f t="shared" si="18"/>
        <v>6.85</v>
      </c>
      <c r="N91" s="4">
        <f>IF(D75=$D$67,F2.Grad,0)</f>
        <v>8.65</v>
      </c>
      <c r="O91" s="4">
        <f>IF(D75=$D$68,F2.Under,0)</f>
        <v>0</v>
      </c>
      <c r="P91" s="50">
        <f t="shared" si="19"/>
        <v>8.65</v>
      </c>
      <c r="Q91" s="4">
        <f t="shared" si="20"/>
        <v>100</v>
      </c>
      <c r="R91" s="4">
        <f>IF($E91=$E$81,Ins.E*$K75*Q91/100,0)</f>
        <v>0</v>
      </c>
      <c r="S91" s="4">
        <f>IF($E91=$E$82,Ins.S*$K75*Q91/100,0)</f>
        <v>0</v>
      </c>
      <c r="T91" s="4">
        <f>IF($E91=$E$83,Ins.C*$K75*Q91/100,0)</f>
        <v>0</v>
      </c>
      <c r="U91" s="4">
        <f>IF($E91=$E$84,Ins.F*$K75*Q91/100,0)</f>
        <v>0</v>
      </c>
      <c r="V91" s="51">
        <f t="shared" si="21"/>
        <v>0</v>
      </c>
      <c r="W91" s="4"/>
      <c r="X91" s="4"/>
      <c r="Y91" s="4"/>
      <c r="Z91" s="4"/>
    </row>
    <row r="92" ht="12.0" customHeight="1">
      <c r="A92" s="4"/>
      <c r="B92" s="4"/>
      <c r="C92" s="4"/>
      <c r="D92" s="4"/>
      <c r="E92" s="4"/>
      <c r="F92" s="58" t="s">
        <v>129</v>
      </c>
      <c r="I92" s="59"/>
      <c r="J92" s="57">
        <f>SUM(J85:J91)</f>
        <v>0</v>
      </c>
      <c r="K92" s="4" t="s">
        <v>127</v>
      </c>
      <c r="L92" s="4" t="s">
        <v>128</v>
      </c>
      <c r="M92" s="1" t="s">
        <v>112</v>
      </c>
      <c r="N92" s="4" t="s">
        <v>127</v>
      </c>
      <c r="O92" s="4" t="s">
        <v>128</v>
      </c>
      <c r="P92" s="1" t="s">
        <v>113</v>
      </c>
      <c r="Q92" s="4" t="s">
        <v>114</v>
      </c>
      <c r="R92" s="4" t="s">
        <v>104</v>
      </c>
      <c r="S92" s="4" t="s">
        <v>105</v>
      </c>
      <c r="T92" s="4" t="s">
        <v>107</v>
      </c>
      <c r="U92" s="4" t="s">
        <v>110</v>
      </c>
      <c r="V92" s="1" t="s">
        <v>115</v>
      </c>
      <c r="W92" s="4"/>
      <c r="X92" s="4"/>
      <c r="Y92" s="4"/>
      <c r="Z92" s="4"/>
    </row>
    <row r="93" ht="12.0" customHeight="1">
      <c r="A93" s="4"/>
      <c r="B93" s="4"/>
      <c r="C93" s="4"/>
      <c r="D93" s="4"/>
      <c r="E93" s="4"/>
      <c r="F93" s="58" t="s">
        <v>130</v>
      </c>
      <c r="I93" s="59"/>
      <c r="J93" s="57">
        <f>J76+J92</f>
        <v>0</v>
      </c>
      <c r="K93" s="4"/>
      <c r="L93" s="4"/>
      <c r="M93" s="1"/>
      <c r="N93" s="4"/>
      <c r="O93" s="4"/>
      <c r="P93" s="1"/>
      <c r="Q93" s="4"/>
      <c r="R93" s="4"/>
      <c r="S93" s="4"/>
      <c r="T93" s="4"/>
      <c r="U93" s="4"/>
      <c r="V93" s="1"/>
      <c r="W93" s="4"/>
      <c r="X93" s="4"/>
      <c r="Y93" s="4"/>
      <c r="Z93" s="4"/>
    </row>
    <row r="94" ht="12.0" customHeight="1">
      <c r="A94" s="4"/>
      <c r="B94" s="4"/>
      <c r="C94" s="4"/>
      <c r="D94" s="4"/>
      <c r="E94" s="4"/>
      <c r="F94" s="60" t="s">
        <v>131</v>
      </c>
      <c r="I94" s="61"/>
      <c r="J94" s="62">
        <f>J34+J76</f>
        <v>0</v>
      </c>
      <c r="K94" s="4"/>
      <c r="L94" s="4"/>
      <c r="M94" s="1"/>
      <c r="N94" s="4"/>
      <c r="O94" s="4"/>
      <c r="P94" s="1"/>
      <c r="Q94" s="4"/>
      <c r="R94" s="4"/>
      <c r="S94" s="4"/>
      <c r="T94" s="4"/>
      <c r="U94" s="4"/>
      <c r="V94" s="1"/>
      <c r="W94" s="4"/>
      <c r="X94" s="4"/>
      <c r="Y94" s="4"/>
      <c r="Z94" s="4"/>
    </row>
    <row r="95" ht="12.0" customHeight="1">
      <c r="A95" s="4"/>
      <c r="B95" s="4"/>
      <c r="C95" s="4"/>
      <c r="D95" s="4"/>
      <c r="E95" s="4"/>
      <c r="F95" s="60" t="s">
        <v>132</v>
      </c>
      <c r="I95" s="61"/>
      <c r="J95" s="62">
        <f>J58+J92</f>
        <v>0</v>
      </c>
      <c r="K95" s="4"/>
      <c r="L95" s="4"/>
      <c r="M95" s="1"/>
      <c r="N95" s="4"/>
      <c r="O95" s="4"/>
      <c r="P95" s="1"/>
      <c r="Q95" s="4"/>
      <c r="R95" s="4"/>
      <c r="S95" s="4"/>
      <c r="T95" s="4"/>
      <c r="U95" s="4"/>
      <c r="V95" s="1"/>
      <c r="W95" s="4"/>
      <c r="X95" s="4"/>
      <c r="Y95" s="4"/>
      <c r="Z95" s="4"/>
    </row>
    <row r="96" ht="12.0" customHeight="1">
      <c r="A96" s="4"/>
      <c r="B96" s="4"/>
      <c r="C96" s="4"/>
      <c r="D96" s="4"/>
      <c r="E96" s="4"/>
      <c r="F96" s="63" t="s">
        <v>133</v>
      </c>
      <c r="I96" s="64"/>
      <c r="J96" s="65">
        <f>SUM(J94:J95)</f>
        <v>0</v>
      </c>
      <c r="K96" s="4"/>
      <c r="L96" s="4"/>
      <c r="M96" s="1"/>
      <c r="N96" s="4"/>
      <c r="O96" s="4"/>
      <c r="P96" s="1"/>
      <c r="Q96" s="4"/>
      <c r="R96" s="4"/>
      <c r="S96" s="4"/>
      <c r="T96" s="4"/>
      <c r="U96" s="4"/>
      <c r="V96" s="1"/>
      <c r="W96" s="4"/>
      <c r="X96" s="4"/>
      <c r="Y96" s="4"/>
      <c r="Z96" s="4"/>
    </row>
    <row r="97" ht="12.0" customHeight="1">
      <c r="A97" s="38" t="s">
        <v>134</v>
      </c>
      <c r="B97" s="4"/>
      <c r="C97" s="4"/>
      <c r="D97" s="4"/>
      <c r="E97" s="4"/>
      <c r="F97" s="4"/>
      <c r="G97" s="4"/>
      <c r="H97" s="4"/>
      <c r="I97" s="4"/>
      <c r="J97" s="4"/>
      <c r="K97" s="4"/>
      <c r="L97" s="4"/>
      <c r="M97" s="4"/>
      <c r="N97" s="4"/>
      <c r="O97" s="4"/>
      <c r="P97" s="4"/>
      <c r="Q97" s="4"/>
      <c r="R97" s="4"/>
      <c r="S97" s="4"/>
      <c r="T97" s="4"/>
      <c r="U97" s="4"/>
      <c r="V97" s="4"/>
      <c r="W97" s="4"/>
      <c r="X97" s="4"/>
      <c r="Y97" s="4"/>
      <c r="Z97" s="4"/>
    </row>
    <row r="98" ht="12.0" customHeight="1">
      <c r="A98" s="26" t="s">
        <v>135</v>
      </c>
      <c r="B98" s="26" t="s">
        <v>136</v>
      </c>
      <c r="F98" s="26" t="s">
        <v>137</v>
      </c>
      <c r="G98" s="26" t="s">
        <v>138</v>
      </c>
      <c r="H98" s="26" t="s">
        <v>139</v>
      </c>
      <c r="I98" s="26"/>
      <c r="J98" s="26" t="s">
        <v>140</v>
      </c>
      <c r="K98" s="23"/>
      <c r="L98" s="23"/>
      <c r="M98" s="23"/>
      <c r="N98" s="23"/>
      <c r="O98" s="23"/>
      <c r="P98" s="23"/>
      <c r="Q98" s="23"/>
      <c r="R98" s="23"/>
      <c r="S98" s="23"/>
      <c r="T98" s="23"/>
      <c r="U98" s="23"/>
      <c r="V98" s="23"/>
      <c r="W98" s="23"/>
      <c r="X98" s="23"/>
      <c r="Y98" s="23"/>
      <c r="Z98" s="23"/>
    </row>
    <row r="99" ht="25.5" hidden="1" customHeight="1">
      <c r="A99" s="26"/>
      <c r="B99" s="26"/>
      <c r="C99" s="23"/>
      <c r="D99" s="23"/>
      <c r="E99" s="23"/>
      <c r="F99" s="26"/>
      <c r="G99" s="26"/>
      <c r="H99" s="26"/>
      <c r="I99" s="26"/>
      <c r="J99" s="26"/>
      <c r="K99" s="23"/>
      <c r="L99" s="23"/>
      <c r="M99" s="23"/>
      <c r="N99" s="23"/>
      <c r="O99" s="23"/>
      <c r="P99" s="23"/>
      <c r="Q99" s="23"/>
      <c r="R99" s="23"/>
      <c r="S99" s="23"/>
      <c r="T99" s="23"/>
      <c r="U99" s="23"/>
      <c r="V99" s="23"/>
      <c r="W99" s="23"/>
      <c r="X99" s="23"/>
      <c r="Y99" s="23"/>
      <c r="Z99" s="23"/>
    </row>
    <row r="100" ht="12.0" hidden="1" customHeight="1">
      <c r="A100" s="4" t="s">
        <v>141</v>
      </c>
      <c r="B100" s="4"/>
      <c r="C100" s="4"/>
      <c r="D100" s="4"/>
      <c r="E100" s="4"/>
      <c r="F100" s="4" t="s">
        <v>142</v>
      </c>
      <c r="G100" s="4"/>
      <c r="H100" s="4"/>
      <c r="I100" s="4"/>
      <c r="J100" s="4"/>
      <c r="K100" s="4"/>
      <c r="L100" s="4"/>
      <c r="M100" s="4"/>
      <c r="N100" s="4"/>
      <c r="O100" s="4"/>
      <c r="P100" s="4"/>
      <c r="Q100" s="4"/>
      <c r="R100" s="4"/>
      <c r="S100" s="4"/>
      <c r="T100" s="4"/>
      <c r="U100" s="4"/>
      <c r="V100" s="4"/>
      <c r="W100" s="4"/>
      <c r="X100" s="4"/>
      <c r="Y100" s="4"/>
      <c r="Z100" s="4"/>
    </row>
    <row r="101" ht="12.0" hidden="1" customHeight="1">
      <c r="A101" s="4" t="s">
        <v>143</v>
      </c>
      <c r="B101" s="4"/>
      <c r="C101" s="4"/>
      <c r="D101" s="4"/>
      <c r="E101" s="4"/>
      <c r="F101" s="4" t="s">
        <v>144</v>
      </c>
      <c r="G101" s="4"/>
      <c r="H101" s="4"/>
      <c r="I101" s="4"/>
      <c r="J101" s="4"/>
      <c r="K101" s="4"/>
      <c r="L101" s="4"/>
      <c r="M101" s="4"/>
      <c r="N101" s="4"/>
      <c r="O101" s="4"/>
      <c r="P101" s="4"/>
      <c r="Q101" s="4"/>
      <c r="R101" s="4"/>
      <c r="S101" s="4"/>
      <c r="T101" s="4"/>
      <c r="U101" s="4"/>
      <c r="V101" s="4"/>
      <c r="W101" s="4"/>
      <c r="X101" s="4"/>
      <c r="Y101" s="4"/>
      <c r="Z101" s="4"/>
    </row>
    <row r="102" ht="12.0" hidden="1" customHeight="1">
      <c r="A102" s="4" t="s">
        <v>145</v>
      </c>
      <c r="B102" s="4"/>
      <c r="C102" s="4"/>
      <c r="D102" s="4"/>
      <c r="E102" s="4"/>
      <c r="F102" s="4" t="s">
        <v>146</v>
      </c>
      <c r="G102" s="4"/>
      <c r="H102" s="4"/>
      <c r="I102" s="4"/>
      <c r="J102" s="4"/>
      <c r="K102" s="4"/>
      <c r="L102" s="4"/>
      <c r="M102" s="4"/>
      <c r="N102" s="4"/>
      <c r="O102" s="4"/>
      <c r="P102" s="4"/>
      <c r="Q102" s="4"/>
      <c r="R102" s="4"/>
      <c r="S102" s="4"/>
      <c r="T102" s="4"/>
      <c r="U102" s="4"/>
      <c r="V102" s="4"/>
      <c r="W102" s="4"/>
      <c r="X102" s="4"/>
      <c r="Y102" s="4"/>
      <c r="Z102" s="4"/>
    </row>
    <row r="103" ht="12.0" customHeight="1">
      <c r="A103" s="67"/>
      <c r="B103" s="29"/>
      <c r="C103" s="30"/>
      <c r="D103" s="30"/>
      <c r="E103" s="30"/>
      <c r="F103" s="84"/>
      <c r="G103" s="22"/>
      <c r="H103" s="22"/>
      <c r="I103" s="22"/>
      <c r="J103" s="44">
        <v>0.0</v>
      </c>
      <c r="K103" s="4"/>
      <c r="L103" s="4"/>
      <c r="M103" s="4"/>
      <c r="N103" s="4"/>
      <c r="O103" s="4"/>
      <c r="P103" s="4"/>
      <c r="Q103" s="4"/>
      <c r="R103" s="4"/>
      <c r="S103" s="4"/>
      <c r="T103" s="4"/>
      <c r="U103" s="4"/>
      <c r="V103" s="4"/>
      <c r="W103" s="4"/>
      <c r="X103" s="4"/>
      <c r="Y103" s="4"/>
      <c r="Z103" s="4"/>
    </row>
    <row r="104" ht="12.0" hidden="1" customHeight="1">
      <c r="A104" s="67"/>
      <c r="B104" s="29"/>
      <c r="C104" s="30"/>
      <c r="D104" s="30"/>
      <c r="E104" s="30"/>
      <c r="F104" s="67"/>
      <c r="G104" s="22"/>
      <c r="H104" s="22"/>
      <c r="I104" s="22"/>
      <c r="J104" s="44">
        <v>0.0</v>
      </c>
      <c r="K104" s="4"/>
      <c r="L104" s="4"/>
      <c r="M104" s="4"/>
      <c r="N104" s="4"/>
      <c r="O104" s="4"/>
      <c r="P104" s="4"/>
      <c r="Q104" s="4"/>
      <c r="R104" s="4"/>
      <c r="S104" s="4"/>
      <c r="T104" s="4"/>
      <c r="U104" s="4"/>
      <c r="V104" s="4"/>
      <c r="W104" s="4"/>
      <c r="X104" s="4"/>
      <c r="Y104" s="4"/>
      <c r="Z104" s="4"/>
    </row>
    <row r="105" ht="12.0" customHeight="1">
      <c r="A105" s="4"/>
      <c r="B105" s="4"/>
      <c r="C105" s="4"/>
      <c r="D105" s="4"/>
      <c r="E105" s="4"/>
      <c r="F105" s="4"/>
      <c r="G105" s="68" t="s">
        <v>147</v>
      </c>
      <c r="I105" s="68"/>
      <c r="J105" s="69">
        <f>SUM(J103:J104)</f>
        <v>0</v>
      </c>
      <c r="K105" s="4"/>
      <c r="L105" s="4"/>
      <c r="M105" s="4"/>
      <c r="N105" s="4"/>
      <c r="O105" s="4"/>
      <c r="P105" s="4"/>
      <c r="Q105" s="4"/>
      <c r="R105" s="4"/>
      <c r="S105" s="4"/>
      <c r="T105" s="4"/>
      <c r="U105" s="4"/>
      <c r="V105" s="4"/>
      <c r="W105" s="4"/>
      <c r="X105" s="4"/>
      <c r="Y105" s="4"/>
      <c r="Z105" s="4"/>
    </row>
    <row r="106" ht="12.0" customHeight="1">
      <c r="A106" s="38" t="s">
        <v>218</v>
      </c>
      <c r="B106" s="4"/>
      <c r="C106" s="4"/>
      <c r="D106" s="4"/>
      <c r="E106" s="4" t="s">
        <v>197</v>
      </c>
      <c r="K106" s="4"/>
      <c r="L106" s="4"/>
      <c r="M106" s="4"/>
      <c r="N106" s="4"/>
      <c r="O106" s="4"/>
      <c r="P106" s="4"/>
      <c r="Q106" s="4"/>
      <c r="R106" s="4"/>
      <c r="S106" s="4"/>
      <c r="T106" s="4"/>
      <c r="U106" s="4"/>
      <c r="V106" s="4"/>
      <c r="W106" s="4"/>
      <c r="X106" s="4"/>
      <c r="Y106" s="4"/>
      <c r="Z106" s="4"/>
    </row>
    <row r="107" ht="12.0" customHeight="1">
      <c r="A107" s="1" t="s">
        <v>150</v>
      </c>
      <c r="C107" s="1" t="s">
        <v>136</v>
      </c>
      <c r="G107" s="1" t="s">
        <v>151</v>
      </c>
      <c r="H107" s="1" t="s">
        <v>152</v>
      </c>
      <c r="I107" s="1"/>
      <c r="J107" s="1" t="s">
        <v>140</v>
      </c>
      <c r="K107" s="4"/>
      <c r="L107" s="4"/>
      <c r="M107" s="4"/>
      <c r="N107" s="4"/>
      <c r="O107" s="4"/>
      <c r="P107" s="4"/>
      <c r="Q107" s="4"/>
      <c r="R107" s="4"/>
      <c r="S107" s="4"/>
      <c r="T107" s="4"/>
      <c r="U107" s="4"/>
      <c r="V107" s="4"/>
      <c r="W107" s="4"/>
      <c r="X107" s="4"/>
      <c r="Y107" s="4"/>
      <c r="Z107" s="4"/>
    </row>
    <row r="108" ht="12.0" customHeight="1">
      <c r="A108" s="31"/>
      <c r="B108" s="30"/>
      <c r="C108" s="31"/>
      <c r="D108" s="30"/>
      <c r="E108" s="30"/>
      <c r="F108" s="30"/>
      <c r="G108" s="44">
        <v>0.0</v>
      </c>
      <c r="H108" s="42">
        <v>0.0</v>
      </c>
      <c r="I108" s="22"/>
      <c r="J108" s="45">
        <f t="shared" ref="J108:J109" si="23">G108*H108</f>
        <v>0</v>
      </c>
      <c r="K108" s="4"/>
      <c r="L108" s="4"/>
      <c r="M108" s="4"/>
      <c r="N108" s="4"/>
      <c r="O108" s="4"/>
      <c r="P108" s="4"/>
      <c r="Q108" s="4"/>
      <c r="R108" s="4"/>
      <c r="S108" s="4"/>
      <c r="T108" s="4"/>
      <c r="U108" s="4"/>
      <c r="V108" s="4"/>
      <c r="W108" s="4"/>
      <c r="X108" s="4"/>
      <c r="Y108" s="4"/>
      <c r="Z108" s="4"/>
    </row>
    <row r="109" ht="12.0" hidden="1" customHeight="1">
      <c r="A109" s="31"/>
      <c r="B109" s="30"/>
      <c r="C109" s="31"/>
      <c r="D109" s="30"/>
      <c r="E109" s="30"/>
      <c r="F109" s="30"/>
      <c r="G109" s="44">
        <v>0.0</v>
      </c>
      <c r="H109" s="42">
        <v>0.0</v>
      </c>
      <c r="I109" s="22"/>
      <c r="J109" s="45">
        <f t="shared" si="23"/>
        <v>0</v>
      </c>
      <c r="K109" s="4"/>
      <c r="L109" s="4"/>
      <c r="M109" s="4"/>
      <c r="N109" s="4"/>
      <c r="O109" s="4"/>
      <c r="P109" s="4"/>
      <c r="Q109" s="4"/>
      <c r="R109" s="4"/>
      <c r="S109" s="4"/>
      <c r="T109" s="4"/>
      <c r="U109" s="4"/>
      <c r="V109" s="4"/>
      <c r="W109" s="4"/>
      <c r="X109" s="4"/>
      <c r="Y109" s="4"/>
      <c r="Z109" s="4"/>
    </row>
    <row r="110" ht="12.0" customHeight="1">
      <c r="A110" s="4"/>
      <c r="B110" s="4"/>
      <c r="C110" s="4"/>
      <c r="D110" s="4"/>
      <c r="E110" s="4"/>
      <c r="F110" s="4"/>
      <c r="G110" s="68" t="s">
        <v>153</v>
      </c>
      <c r="I110" s="68"/>
      <c r="J110" s="69">
        <f>SUM(J108:J109)</f>
        <v>0</v>
      </c>
      <c r="K110" s="4"/>
      <c r="L110" s="4"/>
      <c r="M110" s="4"/>
      <c r="N110" s="4"/>
      <c r="O110" s="4"/>
      <c r="P110" s="4"/>
      <c r="Q110" s="4"/>
      <c r="R110" s="4"/>
      <c r="S110" s="4"/>
      <c r="T110" s="4"/>
      <c r="U110" s="4"/>
      <c r="V110" s="4"/>
      <c r="W110" s="4"/>
      <c r="X110" s="4"/>
      <c r="Y110" s="4"/>
      <c r="Z110" s="4"/>
    </row>
    <row r="111" ht="12.0" customHeight="1">
      <c r="A111" s="38" t="s">
        <v>154</v>
      </c>
      <c r="B111" s="4" t="s">
        <v>155</v>
      </c>
      <c r="K111" s="4"/>
      <c r="L111" s="4"/>
      <c r="M111" s="4"/>
      <c r="N111" s="4"/>
      <c r="O111" s="4"/>
      <c r="P111" s="4"/>
      <c r="Q111" s="4"/>
      <c r="R111" s="4"/>
      <c r="S111" s="4"/>
      <c r="T111" s="4"/>
      <c r="U111" s="4"/>
      <c r="V111" s="4"/>
      <c r="W111" s="4"/>
      <c r="X111" s="4"/>
      <c r="Y111" s="4"/>
      <c r="Z111" s="4"/>
    </row>
    <row r="112" ht="12.0" customHeight="1">
      <c r="A112" s="1" t="s">
        <v>150</v>
      </c>
      <c r="C112" s="1" t="s">
        <v>136</v>
      </c>
      <c r="G112" s="1" t="s">
        <v>151</v>
      </c>
      <c r="H112" s="1" t="s">
        <v>152</v>
      </c>
      <c r="I112" s="1"/>
      <c r="J112" s="1" t="s">
        <v>140</v>
      </c>
      <c r="K112" s="4"/>
      <c r="L112" s="4"/>
      <c r="M112" s="4"/>
      <c r="N112" s="4"/>
      <c r="O112" s="4"/>
      <c r="P112" s="4"/>
      <c r="Q112" s="4"/>
      <c r="R112" s="4"/>
      <c r="S112" s="4"/>
      <c r="T112" s="4"/>
      <c r="U112" s="4"/>
      <c r="V112" s="4"/>
      <c r="W112" s="4"/>
      <c r="X112" s="4"/>
      <c r="Y112" s="4"/>
      <c r="Z112" s="4"/>
    </row>
    <row r="113" ht="12.0" customHeight="1">
      <c r="A113" s="29"/>
      <c r="B113" s="30"/>
      <c r="C113" s="29"/>
      <c r="D113" s="30"/>
      <c r="E113" s="30"/>
      <c r="F113" s="30"/>
      <c r="G113" s="44">
        <v>0.0</v>
      </c>
      <c r="H113" s="85">
        <v>0.0</v>
      </c>
      <c r="I113" s="22"/>
      <c r="J113" s="45">
        <f t="shared" ref="J113:J114" si="24">G113*H113</f>
        <v>0</v>
      </c>
      <c r="K113" s="4"/>
      <c r="L113" s="4"/>
      <c r="M113" s="4"/>
      <c r="N113" s="4"/>
      <c r="O113" s="4"/>
      <c r="P113" s="4"/>
      <c r="Q113" s="4"/>
      <c r="R113" s="4"/>
      <c r="S113" s="4"/>
      <c r="T113" s="4"/>
      <c r="U113" s="4"/>
      <c r="V113" s="4"/>
      <c r="W113" s="4"/>
      <c r="X113" s="4"/>
      <c r="Y113" s="4"/>
      <c r="Z113" s="4"/>
    </row>
    <row r="114" ht="12.0" hidden="1" customHeight="1">
      <c r="A114" s="29"/>
      <c r="B114" s="30"/>
      <c r="C114" s="29"/>
      <c r="D114" s="30"/>
      <c r="E114" s="30"/>
      <c r="F114" s="30"/>
      <c r="G114" s="44">
        <v>0.0</v>
      </c>
      <c r="H114" s="85">
        <v>0.0</v>
      </c>
      <c r="I114" s="22"/>
      <c r="J114" s="45">
        <f t="shared" si="24"/>
        <v>0</v>
      </c>
      <c r="K114" s="4"/>
      <c r="L114" s="4"/>
      <c r="M114" s="4"/>
      <c r="N114" s="4"/>
      <c r="O114" s="4"/>
      <c r="P114" s="4"/>
      <c r="Q114" s="4"/>
      <c r="R114" s="4"/>
      <c r="S114" s="4"/>
      <c r="T114" s="4"/>
      <c r="U114" s="4"/>
      <c r="V114" s="4"/>
      <c r="W114" s="4"/>
      <c r="X114" s="4"/>
      <c r="Y114" s="4"/>
      <c r="Z114" s="4"/>
    </row>
    <row r="115" ht="12.0" customHeight="1">
      <c r="A115" s="4"/>
      <c r="B115" s="4"/>
      <c r="C115" s="4"/>
      <c r="D115" s="4"/>
      <c r="E115" s="4"/>
      <c r="F115" s="4"/>
      <c r="G115" s="68" t="s">
        <v>156</v>
      </c>
      <c r="I115" s="68"/>
      <c r="J115" s="69">
        <f>SUM(J113:J114)</f>
        <v>0</v>
      </c>
      <c r="K115" s="4"/>
      <c r="L115" s="4"/>
      <c r="M115" s="4"/>
      <c r="N115" s="4"/>
      <c r="O115" s="4"/>
      <c r="P115" s="4"/>
      <c r="Q115" s="4"/>
      <c r="R115" s="4"/>
      <c r="S115" s="4"/>
      <c r="T115" s="4"/>
      <c r="U115" s="4"/>
      <c r="V115" s="4"/>
      <c r="W115" s="4"/>
      <c r="X115" s="4"/>
      <c r="Y115" s="4"/>
      <c r="Z115" s="4"/>
    </row>
    <row r="116" ht="12.0" customHeight="1">
      <c r="A116" s="38" t="s">
        <v>157</v>
      </c>
      <c r="D116" s="4" t="s">
        <v>158</v>
      </c>
      <c r="K116" s="4"/>
      <c r="L116" s="4"/>
      <c r="M116" s="4"/>
      <c r="N116" s="4"/>
      <c r="O116" s="4"/>
      <c r="P116" s="4"/>
      <c r="Q116" s="4"/>
      <c r="R116" s="4"/>
      <c r="S116" s="4"/>
      <c r="T116" s="4"/>
      <c r="U116" s="4"/>
      <c r="V116" s="4"/>
      <c r="W116" s="4"/>
      <c r="X116" s="4"/>
      <c r="Y116" s="4"/>
      <c r="Z116" s="4"/>
    </row>
    <row r="117" ht="12.0" customHeight="1">
      <c r="A117" s="1" t="s">
        <v>150</v>
      </c>
      <c r="C117" s="1" t="s">
        <v>136</v>
      </c>
      <c r="G117" s="1" t="s">
        <v>198</v>
      </c>
      <c r="H117" s="1" t="s">
        <v>152</v>
      </c>
      <c r="I117" s="1"/>
      <c r="J117" s="1" t="s">
        <v>140</v>
      </c>
      <c r="K117" s="4"/>
      <c r="L117" s="4"/>
      <c r="M117" s="4"/>
      <c r="N117" s="4"/>
      <c r="O117" s="4"/>
      <c r="P117" s="4"/>
      <c r="Q117" s="4"/>
      <c r="R117" s="4"/>
      <c r="S117" s="4"/>
      <c r="T117" s="4"/>
      <c r="U117" s="4"/>
      <c r="V117" s="4"/>
      <c r="W117" s="4"/>
      <c r="X117" s="4"/>
      <c r="Y117" s="4"/>
      <c r="Z117" s="4"/>
    </row>
    <row r="118" ht="12.0" customHeight="1">
      <c r="A118" s="29"/>
      <c r="B118" s="30"/>
      <c r="C118" s="29"/>
      <c r="D118" s="30"/>
      <c r="E118" s="30"/>
      <c r="F118" s="30"/>
      <c r="G118" s="44">
        <v>0.0</v>
      </c>
      <c r="H118" s="42">
        <v>0.0</v>
      </c>
      <c r="I118" s="22"/>
      <c r="J118" s="45">
        <f t="shared" ref="J118:J119" si="25">G118*H118</f>
        <v>0</v>
      </c>
      <c r="K118" s="4"/>
      <c r="L118" s="4"/>
      <c r="M118" s="4"/>
      <c r="N118" s="4"/>
      <c r="O118" s="4"/>
      <c r="P118" s="4"/>
      <c r="Q118" s="4"/>
      <c r="R118" s="4"/>
      <c r="S118" s="4"/>
      <c r="T118" s="4"/>
      <c r="U118" s="4"/>
      <c r="V118" s="4"/>
      <c r="W118" s="4"/>
      <c r="X118" s="4"/>
      <c r="Y118" s="4"/>
      <c r="Z118" s="4"/>
    </row>
    <row r="119" ht="12.0" hidden="1" customHeight="1">
      <c r="A119" s="29"/>
      <c r="B119" s="30"/>
      <c r="C119" s="29"/>
      <c r="D119" s="30"/>
      <c r="E119" s="30"/>
      <c r="F119" s="30"/>
      <c r="G119" s="44">
        <v>0.0</v>
      </c>
      <c r="H119" s="42">
        <v>0.0</v>
      </c>
      <c r="I119" s="22"/>
      <c r="J119" s="45">
        <f t="shared" si="25"/>
        <v>0</v>
      </c>
      <c r="K119" s="4"/>
      <c r="L119" s="4"/>
      <c r="M119" s="4"/>
      <c r="N119" s="4"/>
      <c r="O119" s="4"/>
      <c r="P119" s="4"/>
      <c r="Q119" s="4"/>
      <c r="R119" s="4"/>
      <c r="S119" s="4"/>
      <c r="T119" s="4"/>
      <c r="U119" s="4"/>
      <c r="V119" s="4"/>
      <c r="W119" s="4"/>
      <c r="X119" s="4"/>
      <c r="Y119" s="4"/>
      <c r="Z119" s="4"/>
    </row>
    <row r="120" ht="12.0" customHeight="1">
      <c r="A120" s="4"/>
      <c r="B120" s="4"/>
      <c r="C120" s="4"/>
      <c r="D120" s="4"/>
      <c r="E120" s="4"/>
      <c r="F120" s="68" t="s">
        <v>159</v>
      </c>
      <c r="J120" s="69">
        <f>SUM(J118:J119)</f>
        <v>0</v>
      </c>
      <c r="K120" s="23" t="s">
        <v>160</v>
      </c>
      <c r="M120" s="4"/>
      <c r="N120" s="4"/>
      <c r="O120" s="4"/>
      <c r="P120" s="4"/>
      <c r="Q120" s="4"/>
      <c r="R120" s="4"/>
      <c r="S120" s="4"/>
      <c r="T120" s="4"/>
      <c r="U120" s="4"/>
      <c r="V120" s="4"/>
      <c r="W120" s="4"/>
      <c r="X120" s="4"/>
      <c r="Y120" s="4"/>
      <c r="Z120" s="4"/>
    </row>
    <row r="121" ht="12.0" customHeight="1">
      <c r="A121" s="38" t="s">
        <v>219</v>
      </c>
      <c r="B121" s="4"/>
      <c r="C121" s="4" t="s">
        <v>162</v>
      </c>
      <c r="M121" s="4"/>
      <c r="N121" s="4"/>
      <c r="O121" s="4"/>
      <c r="P121" s="4"/>
      <c r="Q121" s="4"/>
      <c r="R121" s="4"/>
      <c r="S121" s="4"/>
      <c r="T121" s="4"/>
      <c r="U121" s="4"/>
      <c r="V121" s="4"/>
      <c r="W121" s="4"/>
      <c r="X121" s="4"/>
      <c r="Y121" s="4"/>
      <c r="Z121" s="4"/>
    </row>
    <row r="122" ht="12.0" customHeight="1">
      <c r="A122" s="1" t="s">
        <v>150</v>
      </c>
      <c r="C122" s="1" t="s">
        <v>136</v>
      </c>
      <c r="G122" s="1"/>
      <c r="H122" s="1"/>
      <c r="I122" s="1"/>
      <c r="J122" s="1" t="s">
        <v>151</v>
      </c>
      <c r="M122" s="4"/>
      <c r="N122" s="4"/>
      <c r="O122" s="4" t="s">
        <v>55</v>
      </c>
      <c r="P122" s="4" t="s">
        <v>191</v>
      </c>
      <c r="Q122" s="4" t="s">
        <v>203</v>
      </c>
      <c r="R122" s="4" t="s">
        <v>213</v>
      </c>
      <c r="S122" s="4"/>
      <c r="T122" s="4"/>
      <c r="U122" s="4"/>
      <c r="V122" s="4"/>
      <c r="W122" s="4"/>
      <c r="X122" s="4"/>
      <c r="Y122" s="4"/>
      <c r="Z122" s="4"/>
    </row>
    <row r="123" ht="12.0" customHeight="1">
      <c r="A123" s="23">
        <f>'Year 3'!A119:B119</f>
        <v>0</v>
      </c>
      <c r="C123" s="23" t="str">
        <f>'Year 3'!C119:H119</f>
        <v/>
      </c>
      <c r="I123" s="23"/>
      <c r="J123" s="44">
        <v>0.0</v>
      </c>
      <c r="K123" s="7">
        <f t="shared" ref="K123:K127" si="26">IF(M123+J123&gt;25000,IF(M123&gt;=25000,0,25000-M123),J123)</f>
        <v>0</v>
      </c>
      <c r="L123" s="4">
        <v>1.0</v>
      </c>
      <c r="M123" s="7">
        <f>'Year 3'!N119</f>
        <v>0</v>
      </c>
      <c r="N123" s="7">
        <f t="shared" ref="N123:N126" si="27">SUM(M123,J123)</f>
        <v>0</v>
      </c>
      <c r="O123" s="7">
        <f>'Year 3'!O119</f>
        <v>0</v>
      </c>
      <c r="P123" s="7">
        <f>'Year 3'!P119</f>
        <v>0</v>
      </c>
      <c r="Q123" s="7">
        <f>'Year 3'!Q119</f>
        <v>0</v>
      </c>
      <c r="R123" s="7">
        <f t="shared" ref="R123:R127" si="28">J123</f>
        <v>0</v>
      </c>
      <c r="S123" s="4"/>
      <c r="T123" s="4"/>
      <c r="U123" s="4"/>
      <c r="V123" s="4"/>
      <c r="W123" s="4"/>
      <c r="X123" s="4"/>
      <c r="Y123" s="4"/>
      <c r="Z123" s="4"/>
    </row>
    <row r="124" ht="12.0" hidden="1" customHeight="1">
      <c r="A124" s="23" t="str">
        <f>'Year 3'!A120:B120</f>
        <v/>
      </c>
      <c r="C124" s="23" t="str">
        <f>'Year 3'!C120:H120</f>
        <v/>
      </c>
      <c r="I124" s="23"/>
      <c r="J124" s="44">
        <v>0.0</v>
      </c>
      <c r="K124" s="7">
        <f t="shared" si="26"/>
        <v>0</v>
      </c>
      <c r="L124" s="4">
        <v>1.0</v>
      </c>
      <c r="M124" s="7">
        <f>'Year 3'!N120</f>
        <v>0</v>
      </c>
      <c r="N124" s="7">
        <f t="shared" si="27"/>
        <v>0</v>
      </c>
      <c r="O124" s="7">
        <f>'Year 3'!O120</f>
        <v>0</v>
      </c>
      <c r="P124" s="7">
        <f>'Year 3'!P120</f>
        <v>0</v>
      </c>
      <c r="Q124" s="7">
        <f>'Year 3'!Q120</f>
        <v>0</v>
      </c>
      <c r="R124" s="7">
        <f t="shared" si="28"/>
        <v>0</v>
      </c>
      <c r="S124" s="4"/>
      <c r="T124" s="4"/>
      <c r="U124" s="4"/>
      <c r="V124" s="4"/>
      <c r="W124" s="4"/>
      <c r="X124" s="4"/>
      <c r="Y124" s="4"/>
      <c r="Z124" s="4"/>
    </row>
    <row r="125" ht="12.0" hidden="1" customHeight="1">
      <c r="A125" s="23">
        <f>'Year 3'!A121:B121</f>
        <v>0</v>
      </c>
      <c r="C125" s="23" t="str">
        <f>'Year 3'!C121:H121</f>
        <v/>
      </c>
      <c r="I125" s="23"/>
      <c r="J125" s="44">
        <v>0.0</v>
      </c>
      <c r="K125" s="7">
        <f t="shared" si="26"/>
        <v>0</v>
      </c>
      <c r="L125" s="4">
        <v>2.0</v>
      </c>
      <c r="M125" s="7">
        <f>'Year 3'!N121</f>
        <v>0</v>
      </c>
      <c r="N125" s="7">
        <f t="shared" si="27"/>
        <v>0</v>
      </c>
      <c r="O125" s="7">
        <f>'Year 3'!O121</f>
        <v>0</v>
      </c>
      <c r="P125" s="7">
        <f>'Year 3'!P121</f>
        <v>0</v>
      </c>
      <c r="Q125" s="7">
        <f>'Year 3'!Q121</f>
        <v>0</v>
      </c>
      <c r="R125" s="7">
        <f t="shared" si="28"/>
        <v>0</v>
      </c>
      <c r="S125" s="4"/>
      <c r="T125" s="4"/>
      <c r="U125" s="4"/>
      <c r="V125" s="4"/>
      <c r="W125" s="4"/>
      <c r="X125" s="4"/>
      <c r="Y125" s="4"/>
      <c r="Z125" s="4"/>
    </row>
    <row r="126" ht="12.0" hidden="1" customHeight="1">
      <c r="A126" s="23">
        <f>'Year 3'!A122:B122</f>
        <v>0</v>
      </c>
      <c r="C126" s="23" t="str">
        <f>'Year 3'!C122:H122</f>
        <v/>
      </c>
      <c r="I126" s="23"/>
      <c r="J126" s="44">
        <v>0.0</v>
      </c>
      <c r="K126" s="7">
        <f t="shared" si="26"/>
        <v>0</v>
      </c>
      <c r="L126" s="4">
        <v>3.0</v>
      </c>
      <c r="M126" s="7">
        <f>'Year 3'!N122</f>
        <v>0</v>
      </c>
      <c r="N126" s="7">
        <f t="shared" si="27"/>
        <v>0</v>
      </c>
      <c r="O126" s="7">
        <f>'Year 3'!O122</f>
        <v>0</v>
      </c>
      <c r="P126" s="7">
        <f>'Year 3'!P122</f>
        <v>0</v>
      </c>
      <c r="Q126" s="7">
        <f>'Year 3'!Q122</f>
        <v>0</v>
      </c>
      <c r="R126" s="7">
        <f t="shared" si="28"/>
        <v>0</v>
      </c>
      <c r="S126" s="4"/>
      <c r="T126" s="4"/>
      <c r="U126" s="4"/>
      <c r="V126" s="4"/>
      <c r="W126" s="4"/>
      <c r="X126" s="4"/>
      <c r="Y126" s="4"/>
      <c r="Z126" s="4"/>
    </row>
    <row r="127" ht="12.0" hidden="1" customHeight="1">
      <c r="A127" s="29">
        <v>0.0</v>
      </c>
      <c r="B127" s="30"/>
      <c r="C127" s="29"/>
      <c r="D127" s="30"/>
      <c r="E127" s="30"/>
      <c r="F127" s="30"/>
      <c r="G127" s="30"/>
      <c r="H127" s="30"/>
      <c r="I127" s="23"/>
      <c r="J127" s="44">
        <v>0.0</v>
      </c>
      <c r="K127" s="7">
        <f t="shared" si="26"/>
        <v>0</v>
      </c>
      <c r="L127" s="4">
        <v>4.0</v>
      </c>
      <c r="M127" s="7">
        <v>0.0</v>
      </c>
      <c r="N127" s="7">
        <f>SUM(M127,J126)</f>
        <v>0</v>
      </c>
      <c r="O127" s="7">
        <v>0.0</v>
      </c>
      <c r="P127" s="7">
        <v>0.0</v>
      </c>
      <c r="Q127" s="7">
        <v>0.0</v>
      </c>
      <c r="R127" s="7">
        <f t="shared" si="28"/>
        <v>0</v>
      </c>
      <c r="S127" s="4"/>
      <c r="T127" s="4"/>
      <c r="U127" s="4"/>
      <c r="V127" s="4"/>
      <c r="W127" s="4"/>
      <c r="X127" s="4"/>
      <c r="Y127" s="4"/>
      <c r="Z127" s="4"/>
    </row>
    <row r="128" ht="12.0" customHeight="1">
      <c r="A128" s="4"/>
      <c r="B128" s="4"/>
      <c r="C128" s="4"/>
      <c r="D128" s="4"/>
      <c r="E128" s="4"/>
      <c r="F128" s="68" t="s">
        <v>163</v>
      </c>
      <c r="I128" s="4"/>
      <c r="J128" s="69">
        <f t="shared" ref="J128:K128" si="29">SUM(J123:J127)</f>
        <v>0</v>
      </c>
      <c r="K128" s="70">
        <f t="shared" si="29"/>
        <v>0</v>
      </c>
      <c r="L128" s="23" t="s">
        <v>164</v>
      </c>
      <c r="M128" s="4" t="s">
        <v>165</v>
      </c>
      <c r="N128" s="4" t="s">
        <v>166</v>
      </c>
      <c r="O128" s="4"/>
      <c r="P128" s="4"/>
      <c r="Q128" s="4"/>
      <c r="R128" s="4"/>
      <c r="S128" s="4"/>
      <c r="T128" s="4"/>
      <c r="U128" s="4"/>
      <c r="V128" s="4"/>
      <c r="W128" s="4"/>
      <c r="X128" s="4"/>
      <c r="Y128" s="4"/>
      <c r="Z128" s="4"/>
    </row>
    <row r="129" ht="12.0" customHeight="1">
      <c r="A129" s="38" t="s">
        <v>220</v>
      </c>
      <c r="B129" s="4"/>
      <c r="C129" s="4"/>
      <c r="D129" s="4"/>
      <c r="E129" s="4"/>
      <c r="F129" s="4"/>
      <c r="G129" s="71"/>
      <c r="H129" s="71"/>
      <c r="I129" s="71"/>
      <c r="J129" s="72"/>
      <c r="K129" s="4"/>
      <c r="L129" s="23"/>
      <c r="M129" s="4"/>
      <c r="N129" s="4"/>
      <c r="O129" s="4"/>
      <c r="P129" s="4"/>
      <c r="Q129" s="4"/>
      <c r="R129" s="4"/>
      <c r="S129" s="4"/>
      <c r="T129" s="4"/>
      <c r="U129" s="4"/>
      <c r="V129" s="4"/>
      <c r="W129" s="4"/>
      <c r="X129" s="4"/>
      <c r="Y129" s="4"/>
      <c r="Z129" s="4"/>
    </row>
    <row r="130" ht="12.0" customHeight="1">
      <c r="A130" s="1" t="s">
        <v>150</v>
      </c>
      <c r="C130" s="1" t="s">
        <v>136</v>
      </c>
      <c r="G130" s="1" t="s">
        <v>151</v>
      </c>
      <c r="H130" s="1" t="s">
        <v>152</v>
      </c>
      <c r="I130" s="1"/>
      <c r="J130" s="1" t="s">
        <v>140</v>
      </c>
      <c r="K130" s="4"/>
      <c r="L130" s="4"/>
      <c r="M130" s="4"/>
      <c r="N130" s="4"/>
      <c r="O130" s="4"/>
      <c r="P130" s="4"/>
      <c r="Q130" s="4"/>
      <c r="R130" s="4"/>
      <c r="S130" s="4"/>
      <c r="T130" s="4"/>
      <c r="U130" s="4"/>
      <c r="V130" s="4"/>
      <c r="W130" s="4"/>
      <c r="X130" s="4"/>
      <c r="Y130" s="4"/>
      <c r="Z130" s="4"/>
    </row>
    <row r="131" ht="12.0" hidden="1" customHeight="1">
      <c r="A131" s="1"/>
      <c r="B131" s="1"/>
      <c r="C131" s="1"/>
      <c r="D131" s="1"/>
      <c r="E131" s="1"/>
      <c r="F131" s="1"/>
      <c r="G131" s="1"/>
      <c r="H131" s="1"/>
      <c r="I131" s="1"/>
      <c r="J131" s="1"/>
      <c r="K131" s="4"/>
      <c r="L131" s="4"/>
      <c r="M131" s="4"/>
      <c r="N131" s="4"/>
      <c r="O131" s="4"/>
      <c r="P131" s="4"/>
      <c r="Q131" s="4"/>
      <c r="R131" s="4"/>
      <c r="S131" s="4"/>
      <c r="T131" s="4"/>
      <c r="U131" s="4"/>
      <c r="V131" s="4"/>
      <c r="W131" s="4"/>
      <c r="X131" s="4"/>
      <c r="Y131" s="4"/>
      <c r="Z131" s="4"/>
    </row>
    <row r="132" ht="12.0" hidden="1" customHeight="1">
      <c r="A132" s="4" t="s">
        <v>168</v>
      </c>
      <c r="B132" s="1"/>
      <c r="C132" s="1"/>
      <c r="D132" s="1"/>
      <c r="E132" s="1"/>
      <c r="F132" s="1"/>
      <c r="G132" s="1"/>
      <c r="H132" s="1"/>
      <c r="I132" s="1"/>
      <c r="J132" s="1"/>
      <c r="K132" s="4"/>
      <c r="L132" s="4"/>
      <c r="M132" s="4"/>
      <c r="N132" s="4"/>
      <c r="O132" s="4"/>
      <c r="P132" s="4"/>
      <c r="Q132" s="4"/>
      <c r="R132" s="4"/>
      <c r="S132" s="4"/>
      <c r="T132" s="4"/>
      <c r="U132" s="4"/>
      <c r="V132" s="4"/>
      <c r="W132" s="4"/>
      <c r="X132" s="4"/>
      <c r="Y132" s="4"/>
      <c r="Z132" s="4"/>
    </row>
    <row r="133" ht="12.0" hidden="1" customHeight="1">
      <c r="A133" s="4" t="s">
        <v>169</v>
      </c>
      <c r="B133" s="4"/>
      <c r="C133" s="4"/>
      <c r="D133" s="4"/>
      <c r="E133" s="4"/>
      <c r="F133" s="4"/>
      <c r="G133" s="4"/>
      <c r="H133" s="4"/>
      <c r="I133" s="4"/>
      <c r="J133" s="4"/>
      <c r="K133" s="4"/>
      <c r="L133" s="4"/>
      <c r="M133" s="4"/>
      <c r="N133" s="4"/>
      <c r="O133" s="4"/>
      <c r="P133" s="4"/>
      <c r="Q133" s="4"/>
      <c r="R133" s="4"/>
      <c r="S133" s="4"/>
      <c r="T133" s="4"/>
      <c r="U133" s="4"/>
      <c r="V133" s="4"/>
      <c r="W133" s="4"/>
      <c r="X133" s="4"/>
      <c r="Y133" s="4"/>
      <c r="Z133" s="4"/>
    </row>
    <row r="134" ht="12.0" hidden="1" customHeight="1">
      <c r="A134" s="23" t="s">
        <v>134</v>
      </c>
      <c r="B134" s="23"/>
      <c r="C134" s="23"/>
      <c r="D134" s="23"/>
      <c r="E134" s="23"/>
      <c r="F134" s="23"/>
      <c r="G134" s="7"/>
      <c r="H134" s="4"/>
      <c r="I134" s="4"/>
      <c r="J134" s="7"/>
      <c r="K134" s="4"/>
      <c r="L134" s="4"/>
      <c r="M134" s="4"/>
      <c r="N134" s="4"/>
      <c r="O134" s="4"/>
      <c r="P134" s="4"/>
      <c r="Q134" s="4"/>
      <c r="R134" s="4"/>
      <c r="S134" s="4"/>
      <c r="T134" s="4"/>
      <c r="U134" s="4"/>
      <c r="V134" s="4"/>
      <c r="W134" s="4"/>
      <c r="X134" s="4"/>
      <c r="Y134" s="4"/>
      <c r="Z134" s="4"/>
    </row>
    <row r="135" ht="12.75" hidden="1" customHeight="1">
      <c r="A135" s="23" t="s">
        <v>170</v>
      </c>
      <c r="B135" s="23"/>
      <c r="C135" s="23"/>
      <c r="D135" s="23"/>
      <c r="E135" s="23"/>
      <c r="F135" s="23"/>
      <c r="G135" s="7"/>
      <c r="H135" s="4"/>
      <c r="I135" s="4"/>
      <c r="J135" s="7"/>
      <c r="K135" s="4"/>
      <c r="L135" s="4"/>
      <c r="M135" s="4"/>
      <c r="N135" s="4"/>
      <c r="O135" s="4"/>
      <c r="P135" s="4"/>
      <c r="Q135" s="4"/>
      <c r="R135" s="4"/>
      <c r="S135" s="4"/>
      <c r="T135" s="4"/>
      <c r="U135" s="4"/>
      <c r="V135" s="4"/>
      <c r="W135" s="4"/>
      <c r="X135" s="4"/>
      <c r="Y135" s="4"/>
      <c r="Z135" s="4"/>
    </row>
    <row r="136" ht="12.75" hidden="1" customHeight="1">
      <c r="A136" s="23" t="s">
        <v>171</v>
      </c>
      <c r="B136" s="23"/>
      <c r="C136" s="23"/>
      <c r="D136" s="23"/>
      <c r="E136" s="23"/>
      <c r="F136" s="23"/>
      <c r="G136" s="7"/>
      <c r="H136" s="4"/>
      <c r="I136" s="4"/>
      <c r="J136" s="7"/>
      <c r="K136" s="4"/>
      <c r="L136" s="4"/>
      <c r="M136" s="4"/>
      <c r="N136" s="4"/>
      <c r="O136" s="4"/>
      <c r="P136" s="4"/>
      <c r="Q136" s="4"/>
      <c r="R136" s="4"/>
      <c r="S136" s="4"/>
      <c r="T136" s="4"/>
      <c r="U136" s="4"/>
      <c r="V136" s="4"/>
      <c r="W136" s="4"/>
      <c r="X136" s="4"/>
      <c r="Y136" s="4"/>
      <c r="Z136" s="4"/>
    </row>
    <row r="137" ht="12.75" customHeight="1">
      <c r="A137" s="31"/>
      <c r="B137" s="30"/>
      <c r="C137" s="29"/>
      <c r="D137" s="30"/>
      <c r="E137" s="30"/>
      <c r="F137" s="30"/>
      <c r="G137" s="44">
        <v>0.0</v>
      </c>
      <c r="H137" s="42">
        <v>0.0</v>
      </c>
      <c r="I137" s="22"/>
      <c r="J137" s="45">
        <f t="shared" ref="J137:J138" si="30">G137*H137</f>
        <v>0</v>
      </c>
      <c r="K137" s="4"/>
      <c r="L137" s="4"/>
      <c r="M137" s="4"/>
      <c r="N137" s="4"/>
      <c r="O137" s="4"/>
      <c r="P137" s="4"/>
      <c r="Q137" s="4"/>
      <c r="R137" s="4"/>
      <c r="S137" s="4"/>
      <c r="T137" s="4"/>
      <c r="U137" s="4"/>
      <c r="V137" s="4"/>
      <c r="W137" s="4"/>
      <c r="X137" s="4"/>
      <c r="Y137" s="4"/>
      <c r="Z137" s="4"/>
    </row>
    <row r="138" ht="12.75" hidden="1" customHeight="1">
      <c r="A138" s="31"/>
      <c r="B138" s="30"/>
      <c r="C138" s="29"/>
      <c r="D138" s="30"/>
      <c r="E138" s="30"/>
      <c r="F138" s="30"/>
      <c r="G138" s="44">
        <v>0.0</v>
      </c>
      <c r="H138" s="42">
        <v>0.0</v>
      </c>
      <c r="I138" s="22"/>
      <c r="J138" s="45">
        <f t="shared" si="30"/>
        <v>0</v>
      </c>
      <c r="K138" s="4"/>
      <c r="L138" s="4"/>
      <c r="M138" s="4"/>
      <c r="N138" s="4"/>
      <c r="O138" s="4"/>
      <c r="P138" s="4"/>
      <c r="Q138" s="4"/>
      <c r="R138" s="4"/>
      <c r="S138" s="4"/>
      <c r="T138" s="4"/>
      <c r="U138" s="4"/>
      <c r="V138" s="4"/>
      <c r="W138" s="4"/>
      <c r="X138" s="4"/>
      <c r="Y138" s="4"/>
      <c r="Z138" s="4"/>
    </row>
    <row r="139" ht="12.0" customHeight="1">
      <c r="A139" s="35"/>
      <c r="B139" s="35"/>
      <c r="C139" s="35"/>
      <c r="D139" s="4"/>
      <c r="E139" s="4"/>
      <c r="F139" s="4"/>
      <c r="G139" s="45"/>
      <c r="H139" s="73" t="s">
        <v>221</v>
      </c>
      <c r="I139" s="68"/>
      <c r="J139" s="69">
        <f>SUM(J137:J138)</f>
        <v>0</v>
      </c>
      <c r="K139" s="23"/>
      <c r="L139" s="23"/>
      <c r="M139" s="4"/>
      <c r="N139" s="4"/>
      <c r="O139" s="4"/>
      <c r="P139" s="4"/>
      <c r="Q139" s="4"/>
      <c r="R139" s="4"/>
      <c r="S139" s="4"/>
      <c r="T139" s="4"/>
      <c r="U139" s="4"/>
      <c r="V139" s="4"/>
      <c r="W139" s="4"/>
      <c r="X139" s="4"/>
      <c r="Y139" s="4"/>
      <c r="Z139" s="4"/>
    </row>
    <row r="140" ht="12.0" customHeight="1">
      <c r="A140" s="38" t="s">
        <v>222</v>
      </c>
      <c r="B140" s="4"/>
      <c r="C140" s="4"/>
      <c r="D140" s="4"/>
      <c r="E140" s="4" t="s">
        <v>174</v>
      </c>
      <c r="F140" s="4"/>
      <c r="G140" s="71"/>
      <c r="H140" s="71"/>
      <c r="I140" s="71"/>
      <c r="J140" s="72"/>
      <c r="K140" s="4"/>
      <c r="L140" s="23"/>
      <c r="M140" s="4"/>
      <c r="N140" s="4"/>
      <c r="O140" s="4"/>
      <c r="P140" s="4"/>
      <c r="Q140" s="4"/>
      <c r="R140" s="4"/>
      <c r="S140" s="4"/>
      <c r="T140" s="4"/>
      <c r="U140" s="4"/>
      <c r="V140" s="4"/>
      <c r="W140" s="4"/>
      <c r="X140" s="4"/>
      <c r="Y140" s="4"/>
      <c r="Z140" s="4"/>
    </row>
    <row r="141" ht="12.0" customHeight="1">
      <c r="A141" s="1" t="s">
        <v>150</v>
      </c>
      <c r="C141" s="1" t="s">
        <v>136</v>
      </c>
      <c r="G141" s="1" t="s">
        <v>151</v>
      </c>
      <c r="H141" s="1" t="s">
        <v>152</v>
      </c>
      <c r="I141" s="1"/>
      <c r="J141" s="1" t="s">
        <v>140</v>
      </c>
      <c r="K141" s="4"/>
      <c r="L141" s="4"/>
      <c r="M141" s="4"/>
      <c r="N141" s="4"/>
      <c r="O141" s="4"/>
      <c r="P141" s="4"/>
      <c r="Q141" s="4"/>
      <c r="R141" s="4"/>
      <c r="S141" s="4"/>
      <c r="T141" s="4"/>
      <c r="U141" s="4"/>
      <c r="V141" s="4"/>
      <c r="W141" s="4"/>
      <c r="X141" s="4"/>
      <c r="Y141" s="4"/>
      <c r="Z141" s="4"/>
    </row>
    <row r="142" ht="12.0" hidden="1" customHeight="1">
      <c r="A142" s="35"/>
      <c r="B142" s="35"/>
      <c r="C142" s="35"/>
      <c r="D142" s="4"/>
      <c r="E142" s="4"/>
      <c r="F142" s="4"/>
      <c r="G142" s="45"/>
      <c r="H142" s="73"/>
      <c r="I142" s="68"/>
      <c r="J142" s="69"/>
      <c r="K142" s="23"/>
      <c r="L142" s="23"/>
      <c r="M142" s="4"/>
      <c r="N142" s="4"/>
      <c r="O142" s="4"/>
      <c r="P142" s="4"/>
      <c r="Q142" s="4"/>
      <c r="R142" s="4"/>
      <c r="S142" s="4"/>
      <c r="T142" s="4"/>
      <c r="U142" s="4"/>
      <c r="V142" s="4"/>
      <c r="W142" s="4"/>
      <c r="X142" s="4"/>
      <c r="Y142" s="4"/>
      <c r="Z142" s="4"/>
    </row>
    <row r="143" ht="12.0" hidden="1" customHeight="1">
      <c r="A143" s="35"/>
      <c r="B143" s="35"/>
      <c r="C143" s="35"/>
      <c r="D143" s="4"/>
      <c r="E143" s="4"/>
      <c r="F143" s="4"/>
      <c r="G143" s="45"/>
      <c r="H143" s="73"/>
      <c r="I143" s="68"/>
      <c r="J143" s="69"/>
      <c r="K143" s="23"/>
      <c r="L143" s="23"/>
      <c r="M143" s="4"/>
      <c r="N143" s="4"/>
      <c r="O143" s="4"/>
      <c r="P143" s="4"/>
      <c r="Q143" s="4"/>
      <c r="R143" s="4"/>
      <c r="S143" s="4"/>
      <c r="T143" s="4"/>
      <c r="U143" s="4"/>
      <c r="V143" s="4"/>
      <c r="W143" s="4"/>
      <c r="X143" s="4"/>
      <c r="Y143" s="4"/>
      <c r="Z143" s="4"/>
    </row>
    <row r="144" ht="12.0" hidden="1" customHeight="1">
      <c r="A144" s="35"/>
      <c r="B144" s="35"/>
      <c r="C144" s="35"/>
      <c r="D144" s="4"/>
      <c r="E144" s="4"/>
      <c r="F144" s="4"/>
      <c r="G144" s="45"/>
      <c r="H144" s="73"/>
      <c r="I144" s="68"/>
      <c r="J144" s="69"/>
      <c r="K144" s="23"/>
      <c r="L144" s="23"/>
      <c r="M144" s="4"/>
      <c r="N144" s="4"/>
      <c r="O144" s="4"/>
      <c r="P144" s="4"/>
      <c r="Q144" s="4"/>
      <c r="R144" s="4"/>
      <c r="S144" s="4"/>
      <c r="T144" s="4"/>
      <c r="U144" s="4"/>
      <c r="V144" s="4"/>
      <c r="W144" s="4"/>
      <c r="X144" s="4"/>
      <c r="Y144" s="4"/>
      <c r="Z144" s="4"/>
    </row>
    <row r="145" ht="12.0" hidden="1" customHeight="1">
      <c r="A145" s="35"/>
      <c r="B145" s="35"/>
      <c r="C145" s="35"/>
      <c r="D145" s="4"/>
      <c r="E145" s="4"/>
      <c r="F145" s="4"/>
      <c r="G145" s="45"/>
      <c r="H145" s="73"/>
      <c r="I145" s="68"/>
      <c r="J145" s="69"/>
      <c r="K145" s="23"/>
      <c r="L145" s="23"/>
      <c r="M145" s="4"/>
      <c r="N145" s="4"/>
      <c r="O145" s="4"/>
      <c r="P145" s="4"/>
      <c r="Q145" s="4"/>
      <c r="R145" s="4"/>
      <c r="S145" s="4"/>
      <c r="T145" s="4"/>
      <c r="U145" s="4"/>
      <c r="V145" s="4"/>
      <c r="W145" s="4"/>
      <c r="X145" s="4"/>
      <c r="Y145" s="4"/>
      <c r="Z145" s="4"/>
    </row>
    <row r="146" ht="12.0" hidden="1" customHeight="1">
      <c r="A146" s="35"/>
      <c r="B146" s="35"/>
      <c r="C146" s="35"/>
      <c r="D146" s="4"/>
      <c r="E146" s="4"/>
      <c r="F146" s="4"/>
      <c r="G146" s="45"/>
      <c r="H146" s="73"/>
      <c r="I146" s="68"/>
      <c r="J146" s="69"/>
      <c r="K146" s="23"/>
      <c r="L146" s="23"/>
      <c r="M146" s="4"/>
      <c r="N146" s="4"/>
      <c r="O146" s="4"/>
      <c r="P146" s="4"/>
      <c r="Q146" s="4"/>
      <c r="R146" s="4"/>
      <c r="S146" s="4"/>
      <c r="T146" s="4"/>
      <c r="U146" s="4"/>
      <c r="V146" s="4"/>
      <c r="W146" s="4"/>
      <c r="X146" s="4"/>
      <c r="Y146" s="4"/>
      <c r="Z146" s="4"/>
    </row>
    <row r="147" ht="12.0" hidden="1" customHeight="1">
      <c r="A147" s="35"/>
      <c r="B147" s="35"/>
      <c r="C147" s="35"/>
      <c r="D147" s="4"/>
      <c r="E147" s="4"/>
      <c r="F147" s="4"/>
      <c r="G147" s="45"/>
      <c r="H147" s="73"/>
      <c r="I147" s="68"/>
      <c r="J147" s="69"/>
      <c r="K147" s="23"/>
      <c r="L147" s="23"/>
      <c r="M147" s="4"/>
      <c r="N147" s="4"/>
      <c r="O147" s="4"/>
      <c r="P147" s="4"/>
      <c r="Q147" s="4"/>
      <c r="R147" s="4"/>
      <c r="S147" s="4"/>
      <c r="T147" s="4"/>
      <c r="U147" s="4"/>
      <c r="V147" s="4"/>
      <c r="W147" s="4"/>
      <c r="X147" s="4"/>
      <c r="Y147" s="4"/>
      <c r="Z147" s="4"/>
    </row>
    <row r="148" ht="12.75" customHeight="1">
      <c r="A148" s="31"/>
      <c r="B148" s="30"/>
      <c r="C148" s="29"/>
      <c r="D148" s="30"/>
      <c r="E148" s="30"/>
      <c r="F148" s="30"/>
      <c r="G148" s="44">
        <v>0.0</v>
      </c>
      <c r="H148" s="42">
        <v>0.0</v>
      </c>
      <c r="I148" s="22"/>
      <c r="J148" s="45">
        <f t="shared" ref="J148:J149" si="31">G148*H148</f>
        <v>0</v>
      </c>
      <c r="K148" s="4"/>
      <c r="L148" s="4"/>
      <c r="M148" s="4"/>
      <c r="N148" s="4"/>
      <c r="O148" s="4"/>
      <c r="P148" s="4"/>
      <c r="Q148" s="4"/>
      <c r="R148" s="4"/>
      <c r="S148" s="4"/>
      <c r="T148" s="4"/>
      <c r="U148" s="4"/>
      <c r="V148" s="4"/>
      <c r="W148" s="4"/>
      <c r="X148" s="4"/>
      <c r="Y148" s="4"/>
      <c r="Z148" s="4"/>
    </row>
    <row r="149" ht="12.75" hidden="1" customHeight="1">
      <c r="A149" s="31"/>
      <c r="B149" s="30"/>
      <c r="C149" s="29"/>
      <c r="D149" s="30"/>
      <c r="E149" s="30"/>
      <c r="F149" s="30"/>
      <c r="G149" s="44">
        <v>0.0</v>
      </c>
      <c r="H149" s="42">
        <v>0.0</v>
      </c>
      <c r="I149" s="22"/>
      <c r="J149" s="45">
        <f t="shared" si="31"/>
        <v>0</v>
      </c>
      <c r="K149" s="4"/>
      <c r="L149" s="4"/>
      <c r="M149" s="4"/>
      <c r="N149" s="4"/>
      <c r="O149" s="4"/>
      <c r="P149" s="4"/>
      <c r="Q149" s="4"/>
      <c r="R149" s="4"/>
      <c r="S149" s="4"/>
      <c r="T149" s="4"/>
      <c r="U149" s="4"/>
      <c r="V149" s="4"/>
      <c r="W149" s="4"/>
      <c r="X149" s="4"/>
      <c r="Y149" s="4"/>
      <c r="Z149" s="4"/>
    </row>
    <row r="150" ht="12.0" customHeight="1">
      <c r="A150" s="35"/>
      <c r="B150" s="35"/>
      <c r="C150" s="35"/>
      <c r="D150" s="4"/>
      <c r="E150" s="4"/>
      <c r="F150" s="4"/>
      <c r="G150" s="45"/>
      <c r="H150" s="73" t="s">
        <v>177</v>
      </c>
      <c r="I150" s="68"/>
      <c r="J150" s="69">
        <f>SUM(J148:J149)</f>
        <v>0</v>
      </c>
      <c r="K150" s="23"/>
      <c r="L150" s="23"/>
      <c r="M150" s="4"/>
      <c r="N150" s="4"/>
      <c r="O150" s="4"/>
      <c r="P150" s="4"/>
      <c r="Q150" s="4"/>
      <c r="R150" s="4"/>
      <c r="S150" s="4"/>
      <c r="T150" s="4"/>
      <c r="U150" s="4"/>
      <c r="V150" s="4"/>
      <c r="W150" s="4"/>
      <c r="X150" s="4"/>
      <c r="Y150" s="4"/>
      <c r="Z150" s="4"/>
    </row>
    <row r="151" ht="12.0" customHeight="1">
      <c r="A151" s="38" t="s">
        <v>223</v>
      </c>
      <c r="B151" s="4"/>
      <c r="C151" s="4"/>
      <c r="D151" s="4"/>
      <c r="E151" s="4"/>
      <c r="F151" s="4"/>
      <c r="G151" s="71"/>
      <c r="H151" s="71"/>
      <c r="I151" s="71"/>
      <c r="J151" s="72"/>
      <c r="K151" s="23"/>
      <c r="L151" s="23"/>
      <c r="M151" s="4"/>
      <c r="N151" s="4"/>
      <c r="O151" s="4"/>
      <c r="P151" s="4"/>
      <c r="Q151" s="4"/>
      <c r="R151" s="4"/>
      <c r="S151" s="4"/>
      <c r="T151" s="4"/>
      <c r="U151" s="4"/>
      <c r="V151" s="4"/>
      <c r="W151" s="4"/>
      <c r="X151" s="4"/>
      <c r="Y151" s="4"/>
      <c r="Z151" s="4"/>
    </row>
    <row r="152" ht="12.0" customHeight="1">
      <c r="A152" s="1" t="s">
        <v>150</v>
      </c>
      <c r="C152" s="1" t="s">
        <v>136</v>
      </c>
      <c r="G152" s="1" t="s">
        <v>198</v>
      </c>
      <c r="H152" s="1" t="s">
        <v>152</v>
      </c>
      <c r="I152" s="1"/>
      <c r="J152" s="1" t="s">
        <v>140</v>
      </c>
      <c r="K152" s="23"/>
      <c r="L152" s="23"/>
      <c r="M152" s="4"/>
      <c r="N152" s="4"/>
      <c r="O152" s="4"/>
      <c r="P152" s="4"/>
      <c r="Q152" s="4"/>
      <c r="R152" s="4"/>
      <c r="S152" s="4"/>
      <c r="T152" s="4"/>
      <c r="U152" s="4"/>
      <c r="V152" s="4"/>
      <c r="W152" s="4"/>
      <c r="X152" s="4"/>
      <c r="Y152" s="4"/>
      <c r="Z152" s="4"/>
    </row>
    <row r="153" ht="12.0" hidden="1" customHeight="1">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row>
    <row r="154" ht="12.0" hidden="1" customHeight="1">
      <c r="A154" s="4" t="s">
        <v>179</v>
      </c>
      <c r="C154" s="4"/>
      <c r="D154" s="4"/>
      <c r="E154" s="4"/>
      <c r="F154" s="4"/>
      <c r="G154" s="4"/>
      <c r="H154" s="4"/>
      <c r="I154" s="4"/>
      <c r="J154" s="4"/>
      <c r="K154" s="23" t="s">
        <v>160</v>
      </c>
      <c r="M154" s="4"/>
      <c r="N154" s="4"/>
      <c r="O154" s="4"/>
      <c r="P154" s="4"/>
      <c r="Q154" s="4"/>
      <c r="R154" s="4"/>
      <c r="S154" s="4"/>
      <c r="T154" s="4"/>
      <c r="U154" s="4"/>
      <c r="V154" s="4"/>
      <c r="W154" s="4"/>
      <c r="X154" s="4"/>
      <c r="Y154" s="4"/>
      <c r="Z154" s="4"/>
    </row>
    <row r="155" ht="12.0" hidden="1" customHeight="1">
      <c r="A155" s="4" t="s">
        <v>180</v>
      </c>
      <c r="C155" s="4"/>
      <c r="D155" s="4"/>
      <c r="E155" s="4"/>
      <c r="F155" s="4"/>
      <c r="G155" s="4"/>
      <c r="H155" s="4"/>
      <c r="I155" s="4"/>
      <c r="J155" s="4"/>
      <c r="M155" s="4"/>
      <c r="N155" s="4"/>
      <c r="O155" s="4"/>
      <c r="P155" s="4"/>
      <c r="Q155" s="4"/>
      <c r="R155" s="4"/>
      <c r="S155" s="4"/>
      <c r="T155" s="4"/>
      <c r="U155" s="4"/>
      <c r="V155" s="4"/>
      <c r="W155" s="4"/>
      <c r="X155" s="4"/>
      <c r="Y155" s="4"/>
      <c r="Z155" s="4"/>
    </row>
    <row r="156" ht="12.0" hidden="1" customHeight="1">
      <c r="A156" s="4" t="s">
        <v>181</v>
      </c>
      <c r="C156" s="4"/>
      <c r="D156" s="4"/>
      <c r="E156" s="4"/>
      <c r="F156" s="4"/>
      <c r="G156" s="4"/>
      <c r="H156" s="4"/>
      <c r="I156" s="4"/>
      <c r="J156" s="4"/>
      <c r="M156" s="4"/>
      <c r="N156" s="4"/>
      <c r="O156" s="4"/>
      <c r="P156" s="4"/>
      <c r="Q156" s="4"/>
      <c r="R156" s="4"/>
      <c r="S156" s="4"/>
      <c r="T156" s="4"/>
      <c r="U156" s="4"/>
      <c r="V156" s="4"/>
      <c r="W156" s="4"/>
      <c r="X156" s="4"/>
      <c r="Y156" s="4"/>
      <c r="Z156" s="4"/>
    </row>
    <row r="157" ht="12.0" customHeight="1">
      <c r="A157" s="31"/>
      <c r="B157" s="30"/>
      <c r="C157" s="29"/>
      <c r="D157" s="30"/>
      <c r="E157" s="30"/>
      <c r="F157" s="30"/>
      <c r="G157" s="44">
        <v>0.0</v>
      </c>
      <c r="H157" s="42">
        <v>0.0</v>
      </c>
      <c r="I157" s="22"/>
      <c r="J157" s="45">
        <f t="shared" ref="J157:J158" si="32">G157*H157</f>
        <v>0</v>
      </c>
      <c r="K157" s="7">
        <f t="shared" ref="K157:K158" si="33">IF(OR(A157=$A$154,A157=$A$155),0,J157)</f>
        <v>0</v>
      </c>
      <c r="L157" s="4"/>
      <c r="M157" s="4"/>
      <c r="N157" s="4"/>
      <c r="O157" s="4"/>
      <c r="P157" s="4"/>
      <c r="Q157" s="4"/>
      <c r="R157" s="4"/>
      <c r="S157" s="4"/>
      <c r="T157" s="4"/>
      <c r="U157" s="4"/>
      <c r="V157" s="4"/>
      <c r="W157" s="4"/>
      <c r="X157" s="4"/>
      <c r="Y157" s="4"/>
      <c r="Z157" s="4"/>
    </row>
    <row r="158" ht="12.75" hidden="1" customHeight="1">
      <c r="A158" s="31"/>
      <c r="B158" s="30"/>
      <c r="C158" s="29"/>
      <c r="D158" s="30"/>
      <c r="E158" s="30"/>
      <c r="F158" s="30"/>
      <c r="G158" s="44">
        <v>0.0</v>
      </c>
      <c r="H158" s="42">
        <v>0.0</v>
      </c>
      <c r="I158" s="22"/>
      <c r="J158" s="45">
        <f t="shared" si="32"/>
        <v>0</v>
      </c>
      <c r="K158" s="7">
        <f t="shared" si="33"/>
        <v>0</v>
      </c>
      <c r="L158" s="4"/>
      <c r="M158" s="4"/>
      <c r="N158" s="4"/>
      <c r="O158" s="4"/>
      <c r="P158" s="4"/>
      <c r="Q158" s="4"/>
      <c r="R158" s="4"/>
      <c r="S158" s="4"/>
      <c r="T158" s="4"/>
      <c r="U158" s="4"/>
      <c r="V158" s="4"/>
      <c r="W158" s="4"/>
      <c r="X158" s="4"/>
      <c r="Y158" s="4"/>
      <c r="Z158" s="4"/>
    </row>
    <row r="159" ht="12.0" customHeight="1">
      <c r="A159" s="4"/>
      <c r="B159" s="4"/>
      <c r="C159" s="4"/>
      <c r="D159" s="4"/>
      <c r="E159" s="4"/>
      <c r="F159" s="4"/>
      <c r="G159" s="45"/>
      <c r="H159" s="73" t="s">
        <v>182</v>
      </c>
      <c r="I159" s="68"/>
      <c r="J159" s="69">
        <f t="shared" ref="J159:K159" si="34">SUM(J157:J158)</f>
        <v>0</v>
      </c>
      <c r="K159" s="70">
        <f t="shared" si="34"/>
        <v>0</v>
      </c>
      <c r="L159" s="4"/>
      <c r="M159" s="4"/>
      <c r="N159" s="4"/>
      <c r="O159" s="4"/>
      <c r="P159" s="4"/>
      <c r="Q159" s="4"/>
      <c r="R159" s="4"/>
      <c r="S159" s="4"/>
      <c r="T159" s="4"/>
      <c r="U159" s="4"/>
      <c r="V159" s="4"/>
      <c r="W159" s="4"/>
      <c r="X159" s="4"/>
      <c r="Y159" s="4"/>
      <c r="Z159" s="4"/>
    </row>
    <row r="160" ht="12.0" customHeight="1">
      <c r="A160" s="38" t="s">
        <v>183</v>
      </c>
      <c r="B160" s="4"/>
      <c r="C160" s="4"/>
      <c r="D160" s="4"/>
      <c r="E160" s="4"/>
      <c r="F160" s="4"/>
      <c r="G160" s="4"/>
      <c r="H160" s="4"/>
      <c r="I160" s="4"/>
      <c r="J160" s="4"/>
      <c r="K160" s="4"/>
      <c r="L160" s="4"/>
      <c r="M160" s="4"/>
      <c r="N160" s="4"/>
      <c r="O160" s="4"/>
      <c r="P160" s="4"/>
      <c r="Q160" s="4"/>
      <c r="R160" s="4"/>
      <c r="S160" s="4"/>
      <c r="T160" s="4"/>
      <c r="U160" s="4"/>
      <c r="V160" s="4"/>
      <c r="W160" s="4"/>
      <c r="X160" s="4"/>
      <c r="Y160" s="4"/>
      <c r="Z160" s="4"/>
    </row>
    <row r="161" ht="12.0" customHeight="1">
      <c r="A161" s="1" t="s">
        <v>184</v>
      </c>
      <c r="C161" s="1" t="s">
        <v>185</v>
      </c>
      <c r="D161" s="74" t="s">
        <v>186</v>
      </c>
      <c r="F161" s="35" t="s">
        <v>187</v>
      </c>
      <c r="I161" s="4"/>
      <c r="J161" s="45">
        <f>(J96+J105+J115+J120+K159+K128)</f>
        <v>0</v>
      </c>
      <c r="K161" s="1"/>
      <c r="L161" s="1"/>
      <c r="M161" s="1"/>
      <c r="N161" s="1"/>
      <c r="O161" s="1"/>
      <c r="P161" s="1"/>
      <c r="Q161" s="1"/>
      <c r="R161" s="1"/>
      <c r="S161" s="1"/>
      <c r="T161" s="1"/>
      <c r="U161" s="1"/>
      <c r="V161" s="1"/>
      <c r="W161" s="1"/>
      <c r="X161" s="1"/>
      <c r="Y161" s="1"/>
      <c r="Z161" s="1"/>
    </row>
    <row r="162" ht="12.75" customHeight="1">
      <c r="A162" s="4" t="str">
        <f>'Year 1'!A142:B142</f>
        <v>Research</v>
      </c>
      <c r="C162" s="4">
        <f>'Year 1'!C142</f>
        <v>0</v>
      </c>
      <c r="D162" s="23" t="str">
        <f>'Year 1'!D142:F142</f>
        <v/>
      </c>
      <c r="G162" s="75" t="s">
        <v>189</v>
      </c>
      <c r="I162" s="75"/>
      <c r="J162" s="76">
        <f>J161*C162/100</f>
        <v>0</v>
      </c>
      <c r="K162" s="4"/>
      <c r="L162" s="4"/>
      <c r="M162" s="4"/>
      <c r="N162" s="4"/>
      <c r="O162" s="4"/>
      <c r="P162" s="4"/>
      <c r="Q162" s="4"/>
      <c r="R162" s="4"/>
      <c r="S162" s="4"/>
      <c r="T162" s="4"/>
      <c r="U162" s="4"/>
      <c r="V162" s="4"/>
      <c r="W162" s="4"/>
      <c r="X162" s="4"/>
      <c r="Y162" s="4"/>
      <c r="Z162" s="4"/>
    </row>
    <row r="163" ht="12.75" customHeight="1">
      <c r="A163" s="4"/>
      <c r="B163" s="4"/>
      <c r="C163" s="4"/>
      <c r="D163" s="23"/>
      <c r="E163" s="23"/>
      <c r="F163" s="75" t="s">
        <v>190</v>
      </c>
      <c r="I163" s="75"/>
      <c r="J163" s="76">
        <f>SUM(J128,J159,J139,J120,J115,J110,J105,J96,J150)</f>
        <v>0</v>
      </c>
      <c r="K163" s="4"/>
      <c r="L163" s="4"/>
      <c r="M163" s="4"/>
      <c r="N163" s="4"/>
      <c r="O163" s="4"/>
      <c r="P163" s="4"/>
      <c r="Q163" s="4"/>
      <c r="R163" s="4"/>
      <c r="S163" s="4"/>
      <c r="T163" s="4"/>
      <c r="U163" s="4"/>
      <c r="V163" s="4"/>
      <c r="W163" s="4"/>
      <c r="X163" s="4"/>
      <c r="Y163" s="4"/>
      <c r="Z163" s="4"/>
    </row>
    <row r="164" ht="12.0" customHeight="1">
      <c r="A164" s="4"/>
      <c r="B164" s="4"/>
      <c r="C164" s="4"/>
      <c r="D164" s="4"/>
      <c r="E164" s="77" t="str">
        <f>"Total Amount Requested for "&amp;J1&amp;" Budget"</f>
        <v>Total Amount Requested for Year 4 Budget</v>
      </c>
      <c r="I164" s="77"/>
      <c r="J164" s="78">
        <f>SUM(J162:J163)</f>
        <v>0</v>
      </c>
      <c r="K164" s="4"/>
      <c r="L164" s="4"/>
      <c r="M164" s="4"/>
      <c r="N164" s="4"/>
      <c r="O164" s="4"/>
      <c r="P164" s="4"/>
      <c r="Q164" s="4"/>
      <c r="R164" s="4"/>
      <c r="S164" s="4"/>
      <c r="T164" s="4"/>
      <c r="U164" s="4"/>
      <c r="V164" s="4"/>
      <c r="W164" s="4"/>
      <c r="X164" s="4"/>
      <c r="Y164" s="4"/>
      <c r="Z164" s="4"/>
    </row>
    <row r="165" ht="12.0" customHeight="1">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row>
    <row r="166" ht="12.0" customHeight="1">
      <c r="A166" s="14" t="s">
        <v>50</v>
      </c>
      <c r="K166" s="4"/>
      <c r="L166" s="4"/>
      <c r="M166" s="4"/>
      <c r="N166" s="4"/>
      <c r="O166" s="4"/>
      <c r="P166" s="4"/>
      <c r="Q166" s="4"/>
      <c r="R166" s="4"/>
      <c r="S166" s="4"/>
      <c r="T166" s="4"/>
      <c r="U166" s="4"/>
      <c r="V166" s="4"/>
      <c r="W166" s="4"/>
      <c r="X166" s="4"/>
      <c r="Y166" s="4"/>
      <c r="Z166" s="4"/>
    </row>
    <row r="167" ht="12.0" customHeight="1">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row>
    <row r="168" ht="12.0" customHeight="1">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row>
    <row r="169" ht="12.0" customHeight="1">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row>
    <row r="170" ht="12.0" customHeight="1">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row>
    <row r="171" ht="12.0" customHeight="1">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row>
    <row r="172" ht="12.0" customHeight="1">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row>
    <row r="173" ht="12.0" customHeight="1">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row>
    <row r="174" ht="12.0" customHeight="1">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row>
    <row r="175" ht="12.0" customHeight="1">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row>
    <row r="176" ht="12.0" customHeight="1">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row>
    <row r="177" ht="12.0" customHeight="1">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row>
    <row r="178" ht="12.0" customHeight="1">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row>
    <row r="179" ht="12.0" customHeight="1">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row>
    <row r="180" ht="12.0" customHeight="1">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row>
    <row r="181" ht="12.0" customHeight="1">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row>
    <row r="182" ht="12.0" customHeight="1">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row>
    <row r="183" ht="12.0" customHeight="1">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row>
    <row r="184" ht="12.0" customHeight="1">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row>
    <row r="185" ht="12.0" customHeight="1">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row>
    <row r="186" ht="12.0" customHeight="1">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row>
    <row r="187" ht="12.0" customHeight="1">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row>
    <row r="188" ht="12.0" customHeight="1">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row>
    <row r="189" ht="12.0" customHeight="1">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row>
    <row r="190" ht="12.0" customHeight="1">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row>
    <row r="191" ht="12.0" customHeight="1">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row>
    <row r="192" ht="12.0" customHeight="1">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row>
    <row r="193" ht="12.0" customHeight="1">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row>
    <row r="194" ht="12.0" customHeight="1">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row>
    <row r="195" ht="12.0" customHeight="1">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row>
    <row r="196" ht="12.0" customHeight="1">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row>
    <row r="197" ht="12.0" customHeight="1">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row>
    <row r="198" ht="12.0" customHeight="1">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row>
    <row r="199" ht="12.0" customHeight="1">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row>
    <row r="200" ht="12.0" customHeight="1">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row>
    <row r="201" ht="12.0" customHeight="1">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row>
    <row r="202" ht="12.0" customHeight="1">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row>
    <row r="203" ht="12.0" customHeight="1">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row>
    <row r="204" ht="12.0" customHeight="1">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row>
    <row r="205" ht="12.0" customHeight="1">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row>
    <row r="206" ht="12.0" customHeight="1">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row>
    <row r="207" ht="12.0" customHeight="1">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row>
    <row r="208" ht="12.0" customHeight="1">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row>
    <row r="209" ht="12.0" customHeight="1">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row>
    <row r="210" ht="12.0" customHeight="1">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row>
    <row r="211" ht="12.0" customHeight="1">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row>
    <row r="212" ht="12.0" customHeight="1">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row>
    <row r="213" ht="12.0" customHeight="1">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row>
    <row r="214" ht="12.0" customHeight="1">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row>
    <row r="215" ht="12.0" customHeight="1">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row>
    <row r="216" ht="12.0" customHeight="1">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row>
    <row r="217" ht="12.0" customHeight="1">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row>
    <row r="218" ht="12.0" customHeight="1">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row>
    <row r="219" ht="12.0" customHeight="1">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row>
    <row r="220" ht="12.0" customHeight="1">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row>
    <row r="221" ht="12.0" customHeight="1">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row>
    <row r="222" ht="12.0" customHeight="1">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row>
    <row r="223" ht="12.0" customHeight="1">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row>
    <row r="224" ht="12.0" customHeight="1">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row>
    <row r="225" ht="12.0" customHeight="1">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row>
    <row r="226" ht="12.0" customHeight="1">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row>
    <row r="227" ht="12.0" customHeight="1">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row>
    <row r="228" ht="12.0" customHeight="1">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row>
    <row r="229" ht="12.0" customHeight="1">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row>
    <row r="230" ht="12.0" customHeight="1">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row>
    <row r="231" ht="12.0" customHeight="1">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row>
    <row r="232" ht="12.0" customHeight="1">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row>
    <row r="233" ht="12.0" customHeight="1">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row>
    <row r="234" ht="12.0" customHeight="1">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row>
    <row r="235" ht="12.0" customHeight="1">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row>
    <row r="236" ht="12.0" customHeight="1">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row>
    <row r="237" ht="12.0" customHeight="1">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row>
    <row r="238" ht="12.0" customHeight="1">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row>
    <row r="239" ht="12.0" customHeight="1">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row>
    <row r="240" ht="12.0" customHeight="1">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row>
    <row r="241" ht="12.0" customHeight="1">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row>
    <row r="242" ht="12.0" customHeight="1">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row>
    <row r="243" ht="12.0" customHeight="1">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row>
    <row r="244" ht="12.0" customHeight="1">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row>
    <row r="245" ht="12.0" customHeight="1">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row>
    <row r="246" ht="12.0" customHeight="1">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row>
    <row r="247" ht="12.0" customHeight="1">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row>
    <row r="248" ht="12.0" customHeight="1">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row>
    <row r="249" ht="12.0" customHeight="1">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row>
    <row r="250" ht="12.0" customHeight="1">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row>
    <row r="251" ht="12.0" customHeight="1">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row>
    <row r="252" ht="12.0" customHeight="1">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row>
    <row r="253" ht="12.0" customHeight="1">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row>
    <row r="254" ht="12.0" customHeight="1">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row>
    <row r="255" ht="12.0" customHeight="1">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row>
    <row r="256" ht="12.0" customHeight="1">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row>
    <row r="257" ht="12.0" customHeight="1">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row>
    <row r="258" ht="12.0" customHeight="1">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row>
    <row r="259" ht="12.0" customHeight="1">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row>
    <row r="260" ht="12.0" customHeight="1">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row>
    <row r="261" ht="12.0" customHeight="1">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row>
    <row r="262" ht="12.0" customHeight="1">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row>
    <row r="263" ht="12.0" customHeight="1">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row>
    <row r="264" ht="12.0" customHeight="1">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row>
    <row r="265" ht="12.0" customHeight="1">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row>
    <row r="266" ht="12.0" customHeight="1">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row>
    <row r="267" ht="12.0" customHeight="1">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row>
    <row r="268" ht="12.0" customHeight="1">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row>
    <row r="269" ht="12.0" customHeight="1">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row>
    <row r="270" ht="12.0" customHeight="1">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row>
    <row r="271" ht="12.0" customHeight="1">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row>
    <row r="272" ht="12.0" customHeight="1">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row>
    <row r="273" ht="12.0" customHeight="1">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row>
    <row r="274" ht="12.0" customHeight="1">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row>
    <row r="275" ht="12.0" customHeight="1">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row>
    <row r="276" ht="12.0" customHeight="1">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row>
    <row r="277" ht="12.0" customHeight="1">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row>
    <row r="278" ht="12.0" customHeight="1">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row>
    <row r="279" ht="12.0" customHeight="1">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row>
    <row r="280" ht="12.0" customHeight="1">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row>
    <row r="281" ht="12.0" customHeight="1">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row>
    <row r="282" ht="12.0" customHeight="1">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row>
    <row r="283" ht="12.0" customHeight="1">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row>
    <row r="284" ht="12.0" customHeight="1">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row>
    <row r="285" ht="12.0" customHeight="1">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row>
    <row r="286" ht="12.0" customHeight="1">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row>
    <row r="287" ht="12.0" customHeight="1">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row>
    <row r="288" ht="12.0" customHeight="1">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row>
    <row r="289" ht="12.0" customHeight="1">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row>
    <row r="290" ht="12.0" customHeight="1">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row>
    <row r="291" ht="12.0" customHeight="1">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row>
    <row r="292" ht="12.0" customHeight="1">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row>
    <row r="293" ht="12.0" customHeight="1">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row>
    <row r="294" ht="12.0" customHeight="1">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row>
    <row r="295" ht="12.0" customHeight="1">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row>
    <row r="296" ht="12.0" customHeight="1">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row>
    <row r="297" ht="12.0" customHeight="1">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row>
    <row r="298" ht="12.0" customHeight="1">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row>
    <row r="299" ht="12.0" customHeight="1">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row>
    <row r="300" ht="12.0" customHeight="1">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row>
    <row r="301" ht="12.0" customHeight="1">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row>
    <row r="302" ht="12.0" customHeight="1">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row>
    <row r="303" ht="12.0" customHeight="1">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row>
    <row r="304" ht="12.0" customHeight="1">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row>
    <row r="305" ht="12.0" customHeight="1">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row>
    <row r="306" ht="12.0" customHeight="1">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row>
    <row r="307" ht="12.0" customHeight="1">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row>
    <row r="308" ht="12.0" customHeight="1">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row>
    <row r="309" ht="12.0" customHeight="1">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row>
    <row r="310" ht="12.0" customHeight="1">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row>
    <row r="311" ht="12.0" customHeight="1">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row>
    <row r="312" ht="12.0" customHeight="1">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row>
    <row r="313" ht="12.0" customHeight="1">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row>
    <row r="314" ht="12.0" customHeight="1">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row>
    <row r="315" ht="12.0" customHeight="1">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row>
    <row r="316" ht="12.0" customHeight="1">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row>
    <row r="317" ht="12.0" customHeight="1">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row>
    <row r="318" ht="12.0" customHeight="1">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row>
    <row r="319" ht="12.0" customHeight="1">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row>
    <row r="320" ht="12.0" customHeight="1">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row>
    <row r="321" ht="12.0" customHeight="1">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row>
    <row r="322" ht="12.0" customHeight="1">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row>
    <row r="323" ht="12.0" customHeight="1">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row>
    <row r="324" ht="12.0" customHeight="1">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row>
    <row r="325" ht="12.0" customHeight="1">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row>
    <row r="326" ht="12.0" customHeight="1">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row>
    <row r="327" ht="12.0" customHeight="1">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row>
    <row r="328" ht="12.0" customHeight="1">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row>
    <row r="329" ht="12.0" customHeight="1">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row>
    <row r="330" ht="12.0" customHeight="1">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row>
    <row r="331" ht="12.0" customHeight="1">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row>
    <row r="332" ht="12.0" customHeight="1">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row>
    <row r="333" ht="12.0" customHeight="1">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row>
    <row r="334" ht="12.0" customHeight="1">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row>
    <row r="335" ht="12.0" customHeight="1">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row>
    <row r="336" ht="12.0" customHeight="1">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row>
    <row r="337" ht="12.0" customHeight="1">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row>
    <row r="338" ht="12.0" customHeight="1">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row>
    <row r="339" ht="12.0" customHeight="1">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row>
    <row r="340" ht="12.0" customHeight="1">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row>
    <row r="341" ht="12.0" customHeight="1">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row>
    <row r="342" ht="12.0" customHeight="1">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row>
    <row r="343" ht="12.0" customHeight="1">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row>
    <row r="344" ht="12.0" customHeight="1">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row>
    <row r="345" ht="12.0" customHeight="1">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row>
    <row r="346" ht="12.0" customHeight="1">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row>
    <row r="347" ht="12.0" customHeight="1">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row>
    <row r="348" ht="12.0" customHeight="1">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row>
    <row r="349" ht="12.0" customHeight="1">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row>
    <row r="350" ht="12.0" customHeight="1">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row>
    <row r="351" ht="12.0" customHeight="1">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row>
    <row r="352" ht="12.0" customHeight="1">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row>
    <row r="353" ht="12.0" customHeight="1">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row>
    <row r="354" ht="12.0" customHeight="1">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row>
    <row r="355" ht="12.0" customHeight="1">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row>
    <row r="356" ht="12.0" customHeight="1">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row>
    <row r="357" ht="12.0" customHeight="1">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row>
    <row r="358" ht="12.0" customHeight="1">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row>
    <row r="359" ht="12.0" customHeight="1">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row>
    <row r="360" ht="12.0" customHeight="1">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row>
    <row r="361" ht="12.0" customHeight="1">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row>
    <row r="362" ht="12.0" customHeight="1">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row>
    <row r="363" ht="12.0" customHeight="1">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row>
    <row r="364" ht="12.0" customHeight="1">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row>
    <row r="365" ht="12.0" customHeight="1">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row>
    <row r="366" ht="12.0" customHeight="1">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row>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98">
    <mergeCell ref="C124:H124"/>
    <mergeCell ref="C125:H125"/>
    <mergeCell ref="C126:H126"/>
    <mergeCell ref="C127:H127"/>
    <mergeCell ref="F128:H128"/>
    <mergeCell ref="C130:F130"/>
    <mergeCell ref="C137:F137"/>
    <mergeCell ref="C138:F138"/>
    <mergeCell ref="C119:F119"/>
    <mergeCell ref="F120:I120"/>
    <mergeCell ref="K120:L122"/>
    <mergeCell ref="C121:J121"/>
    <mergeCell ref="A122:B122"/>
    <mergeCell ref="C122:F122"/>
    <mergeCell ref="C123:H123"/>
    <mergeCell ref="A138:B138"/>
    <mergeCell ref="A141:B141"/>
    <mergeCell ref="C141:F141"/>
    <mergeCell ref="C148:F148"/>
    <mergeCell ref="C149:F149"/>
    <mergeCell ref="C152:F152"/>
    <mergeCell ref="A123:B123"/>
    <mergeCell ref="A124:B124"/>
    <mergeCell ref="A125:B125"/>
    <mergeCell ref="A126:B126"/>
    <mergeCell ref="A127:B127"/>
    <mergeCell ref="A130:B130"/>
    <mergeCell ref="A137:B137"/>
    <mergeCell ref="A148:B148"/>
    <mergeCell ref="A149:B149"/>
    <mergeCell ref="A152:B152"/>
    <mergeCell ref="A154:B154"/>
    <mergeCell ref="K154:L156"/>
    <mergeCell ref="A155:B155"/>
    <mergeCell ref="A156:B156"/>
    <mergeCell ref="A162:B162"/>
    <mergeCell ref="D162:F162"/>
    <mergeCell ref="G162:H162"/>
    <mergeCell ref="F163:H163"/>
    <mergeCell ref="E164:H164"/>
    <mergeCell ref="A166:J166"/>
    <mergeCell ref="A157:B157"/>
    <mergeCell ref="C157:F157"/>
    <mergeCell ref="A158:B158"/>
    <mergeCell ref="C158:F158"/>
    <mergeCell ref="A161:B161"/>
    <mergeCell ref="D161:E161"/>
    <mergeCell ref="F161:H161"/>
    <mergeCell ref="C1:D1"/>
    <mergeCell ref="F1:H1"/>
    <mergeCell ref="B2:J2"/>
    <mergeCell ref="A3:B3"/>
    <mergeCell ref="C3:D3"/>
    <mergeCell ref="H3:J3"/>
    <mergeCell ref="A4:E4"/>
    <mergeCell ref="F4:H4"/>
    <mergeCell ref="H5:H6"/>
    <mergeCell ref="I5:I6"/>
    <mergeCell ref="K6:L6"/>
    <mergeCell ref="G34:H34"/>
    <mergeCell ref="F58:H58"/>
    <mergeCell ref="F59:H59"/>
    <mergeCell ref="H60:H61"/>
    <mergeCell ref="I60:I61"/>
    <mergeCell ref="K61:L61"/>
    <mergeCell ref="G76:H76"/>
    <mergeCell ref="F92:H92"/>
    <mergeCell ref="F93:H93"/>
    <mergeCell ref="F94:H94"/>
    <mergeCell ref="F95:H95"/>
    <mergeCell ref="F96:H96"/>
    <mergeCell ref="B98:E98"/>
    <mergeCell ref="B103:E103"/>
    <mergeCell ref="B104:E104"/>
    <mergeCell ref="G105:H105"/>
    <mergeCell ref="E106:J106"/>
    <mergeCell ref="A109:B109"/>
    <mergeCell ref="A112:B112"/>
    <mergeCell ref="A113:B113"/>
    <mergeCell ref="A114:B114"/>
    <mergeCell ref="A116:C116"/>
    <mergeCell ref="A117:B117"/>
    <mergeCell ref="A118:B118"/>
    <mergeCell ref="A119:B119"/>
    <mergeCell ref="A107:B107"/>
    <mergeCell ref="C107:F107"/>
    <mergeCell ref="A108:B108"/>
    <mergeCell ref="C108:F108"/>
    <mergeCell ref="C109:F109"/>
    <mergeCell ref="G110:H110"/>
    <mergeCell ref="B111:J111"/>
    <mergeCell ref="C112:F112"/>
    <mergeCell ref="C113:F113"/>
    <mergeCell ref="C114:F114"/>
    <mergeCell ref="G115:H115"/>
    <mergeCell ref="D116:J116"/>
    <mergeCell ref="C117:F117"/>
    <mergeCell ref="C118:F118"/>
  </mergeCells>
  <conditionalFormatting sqref="E91">
    <cfRule type="expression" dxfId="0" priority="1" stopIfTrue="1">
      <formula>IF($D75=$D$67,$D$65,$D$64)</formula>
    </cfRule>
  </conditionalFormatting>
  <conditionalFormatting sqref="D57:E57">
    <cfRule type="expression" dxfId="0" priority="2" stopIfTrue="1">
      <formula>IF($D18=$D$16,$D$13,$D$14)</formula>
    </cfRule>
  </conditionalFormatting>
  <dataValidations>
    <dataValidation type="list" allowBlank="1" showErrorMessage="1" sqref="G69:G75">
      <formula1>"25,50,75,100"</formula1>
    </dataValidation>
  </dataValidations>
  <printOptions/>
  <pageMargins bottom="1.0" footer="0.0" header="0.0" left="0.75" right="0.75" top="1.0"/>
  <pageSetup fitToHeight="0" orientation="portrait"/>
  <drawing r:id="rId2"/>
  <legacyDrawing r:id="rId3"/>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2.63" defaultRowHeight="15.0"/>
  <cols>
    <col customWidth="1" min="1" max="1" width="12.13"/>
    <col customWidth="1" min="2" max="2" width="10.13"/>
    <col customWidth="1" min="3" max="4" width="11.13"/>
    <col customWidth="1" min="5" max="5" width="18.0"/>
    <col customWidth="1" min="6" max="6" width="14.25"/>
    <col customWidth="1" min="7" max="7" width="11.38"/>
    <col customWidth="1" min="8" max="8" width="18.75"/>
    <col customWidth="1" min="9" max="9" width="18.63"/>
    <col customWidth="1" min="10" max="10" width="17.0"/>
    <col customWidth="1" hidden="1" min="11" max="11" width="9.88"/>
    <col customWidth="1" hidden="1" min="12" max="12" width="9.13"/>
    <col customWidth="1" hidden="1" min="13" max="13" width="10.13"/>
    <col customWidth="1" hidden="1" min="14" max="19" width="11.13"/>
    <col customWidth="1" hidden="1" min="20" max="26" width="9.13"/>
  </cols>
  <sheetData>
    <row r="1" ht="12.0" customHeight="1">
      <c r="A1" s="1" t="s">
        <v>51</v>
      </c>
      <c r="B1" s="4" t="str">
        <f>'Year 1'!B1</f>
        <v/>
      </c>
      <c r="C1" s="27" t="s">
        <v>52</v>
      </c>
      <c r="E1" s="28" t="str">
        <f>'Year 1'!E1</f>
        <v>9.5.2</v>
      </c>
      <c r="F1" s="27" t="s">
        <v>54</v>
      </c>
      <c r="I1" s="27" t="str">
        <f>'Year 1'!I1</f>
        <v/>
      </c>
      <c r="J1" s="4" t="s">
        <v>224</v>
      </c>
      <c r="K1" s="4"/>
      <c r="L1" s="4"/>
      <c r="M1" s="4"/>
      <c r="N1" s="4"/>
      <c r="O1" s="4"/>
      <c r="P1" s="4"/>
      <c r="Q1" s="4"/>
      <c r="R1" s="4"/>
      <c r="S1" s="4"/>
      <c r="T1" s="4"/>
      <c r="U1" s="4"/>
      <c r="V1" s="4"/>
      <c r="W1" s="4"/>
      <c r="X1" s="4"/>
      <c r="Y1" s="4"/>
      <c r="Z1" s="4"/>
    </row>
    <row r="2" ht="12.75" customHeight="1">
      <c r="A2" s="1" t="s">
        <v>56</v>
      </c>
      <c r="B2" s="23" t="str">
        <f>'Year 1'!B2:J2</f>
        <v/>
      </c>
      <c r="K2" s="4"/>
      <c r="L2" s="4"/>
      <c r="M2" s="4"/>
      <c r="N2" s="4"/>
      <c r="O2" s="4"/>
      <c r="P2" s="4"/>
      <c r="Q2" s="4"/>
      <c r="R2" s="4"/>
      <c r="S2" s="4"/>
      <c r="T2" s="4"/>
      <c r="U2" s="4"/>
      <c r="V2" s="4"/>
      <c r="W2" s="4"/>
      <c r="X2" s="4"/>
      <c r="Y2" s="4"/>
      <c r="Z2" s="4"/>
    </row>
    <row r="3" ht="12.75" customHeight="1">
      <c r="A3" s="1" t="s">
        <v>57</v>
      </c>
      <c r="C3" s="4" t="str">
        <f>'Year 1'!C3:D3</f>
        <v/>
      </c>
      <c r="E3" s="1" t="s">
        <v>58</v>
      </c>
      <c r="F3" s="79" t="str">
        <f>'Year 1'!F3</f>
        <v/>
      </c>
      <c r="G3" s="33" t="s">
        <v>59</v>
      </c>
      <c r="H3" s="23" t="str">
        <f>'Year 1'!H3:J3</f>
        <v/>
      </c>
      <c r="K3" s="4"/>
      <c r="L3" s="4"/>
      <c r="M3" s="4"/>
      <c r="N3" s="4"/>
      <c r="O3" s="4"/>
      <c r="P3" s="4"/>
      <c r="Q3" s="4"/>
      <c r="R3" s="4"/>
      <c r="S3" s="4"/>
      <c r="T3" s="4"/>
      <c r="U3" s="4"/>
      <c r="V3" s="4"/>
      <c r="W3" s="4"/>
      <c r="X3" s="4"/>
      <c r="Y3" s="4"/>
      <c r="Z3" s="4"/>
    </row>
    <row r="4" ht="12.0" customHeight="1">
      <c r="A4" s="34" t="s">
        <v>60</v>
      </c>
      <c r="F4" s="35" t="s">
        <v>61</v>
      </c>
      <c r="I4" s="80" t="str">
        <f>'Year 1'!I4</f>
        <v/>
      </c>
      <c r="J4" s="37">
        <f>'Year 1'!J4</f>
        <v>39326</v>
      </c>
      <c r="K4" s="4"/>
      <c r="L4" s="4"/>
      <c r="M4" s="4"/>
      <c r="N4" s="4"/>
      <c r="O4" s="4"/>
      <c r="P4" s="4"/>
      <c r="Q4" s="4"/>
      <c r="R4" s="4"/>
      <c r="S4" s="4"/>
      <c r="T4" s="4"/>
      <c r="U4" s="4"/>
      <c r="V4" s="4"/>
      <c r="W4" s="4"/>
      <c r="X4" s="4"/>
      <c r="Y4" s="4"/>
      <c r="Z4" s="4"/>
    </row>
    <row r="5" ht="18.0" customHeight="1">
      <c r="A5" s="38" t="s">
        <v>62</v>
      </c>
      <c r="B5" s="4"/>
      <c r="C5" s="4"/>
      <c r="D5" s="4"/>
      <c r="E5" s="4"/>
      <c r="F5" s="4"/>
      <c r="G5" s="4"/>
      <c r="H5" s="40" t="s">
        <v>225</v>
      </c>
      <c r="I5" s="40" t="s">
        <v>226</v>
      </c>
      <c r="J5" s="4"/>
      <c r="K5" s="4"/>
      <c r="L5" s="4"/>
      <c r="M5" s="4" t="s">
        <v>62</v>
      </c>
      <c r="N5" s="4"/>
      <c r="O5" s="4"/>
      <c r="P5" s="4"/>
      <c r="Q5" s="4"/>
      <c r="R5" s="4" t="s">
        <v>66</v>
      </c>
      <c r="S5" s="4"/>
      <c r="T5" s="4"/>
      <c r="U5" s="4"/>
      <c r="V5" s="4"/>
      <c r="W5" s="4"/>
      <c r="X5" s="4"/>
      <c r="Y5" s="4"/>
      <c r="Z5" s="4"/>
    </row>
    <row r="6" ht="12.0" customHeight="1">
      <c r="A6" s="41" t="s">
        <v>67</v>
      </c>
      <c r="B6" s="41" t="s">
        <v>68</v>
      </c>
      <c r="C6" s="41" t="s">
        <v>69</v>
      </c>
      <c r="D6" s="40" t="s">
        <v>70</v>
      </c>
      <c r="E6" s="41" t="s">
        <v>71</v>
      </c>
      <c r="F6" s="40" t="s">
        <v>72</v>
      </c>
      <c r="G6" s="40" t="s">
        <v>73</v>
      </c>
      <c r="J6" s="40" t="s">
        <v>74</v>
      </c>
      <c r="K6" s="23" t="s">
        <v>75</v>
      </c>
      <c r="M6" s="4" t="s">
        <v>55</v>
      </c>
      <c r="N6" s="4" t="s">
        <v>191</v>
      </c>
      <c r="O6" s="4" t="s">
        <v>203</v>
      </c>
      <c r="P6" s="4" t="s">
        <v>213</v>
      </c>
      <c r="Q6" s="4" t="s">
        <v>224</v>
      </c>
      <c r="R6" s="4" t="s">
        <v>55</v>
      </c>
      <c r="S6" s="4" t="s">
        <v>191</v>
      </c>
      <c r="T6" s="4" t="s">
        <v>203</v>
      </c>
      <c r="U6" s="4" t="s">
        <v>213</v>
      </c>
      <c r="V6" s="4" t="s">
        <v>224</v>
      </c>
      <c r="W6" s="4"/>
      <c r="X6" s="4"/>
      <c r="Y6" s="4"/>
      <c r="Z6" s="4"/>
    </row>
    <row r="7" ht="12.0" hidden="1" customHeight="1">
      <c r="A7" s="41"/>
      <c r="B7" s="41"/>
      <c r="C7" s="41"/>
      <c r="D7" s="40"/>
      <c r="E7" s="41"/>
      <c r="F7" s="40"/>
      <c r="G7" s="40"/>
      <c r="H7" s="4"/>
      <c r="I7" s="4"/>
      <c r="J7" s="40"/>
      <c r="K7" s="23"/>
      <c r="L7" s="23"/>
      <c r="M7" s="4"/>
      <c r="N7" s="4"/>
      <c r="O7" s="4"/>
      <c r="P7" s="4"/>
      <c r="Q7" s="4"/>
      <c r="R7" s="4"/>
      <c r="S7" s="4"/>
      <c r="T7" s="4"/>
      <c r="U7" s="4"/>
      <c r="V7" s="4"/>
      <c r="W7" s="4"/>
      <c r="X7" s="4"/>
      <c r="Y7" s="4"/>
      <c r="Z7" s="4"/>
    </row>
    <row r="8" ht="12.0" hidden="1" customHeight="1">
      <c r="A8" s="41"/>
      <c r="B8" s="41"/>
      <c r="C8" s="41"/>
      <c r="D8" s="40"/>
      <c r="E8" s="4" t="s">
        <v>76</v>
      </c>
      <c r="F8" s="40"/>
      <c r="G8" s="40"/>
      <c r="H8" s="4"/>
      <c r="I8" s="4"/>
      <c r="J8" s="40"/>
      <c r="K8" s="23"/>
      <c r="L8" s="23"/>
      <c r="M8" s="4"/>
      <c r="N8" s="4"/>
      <c r="O8" s="4"/>
      <c r="P8" s="4"/>
      <c r="Q8" s="4"/>
      <c r="R8" s="4"/>
      <c r="S8" s="4"/>
      <c r="T8" s="4"/>
      <c r="U8" s="4"/>
      <c r="V8" s="4"/>
      <c r="W8" s="4"/>
      <c r="X8" s="4"/>
      <c r="Y8" s="4"/>
      <c r="Z8" s="4"/>
    </row>
    <row r="9" ht="12.0" hidden="1" customHeight="1">
      <c r="A9" s="41"/>
      <c r="B9" s="41"/>
      <c r="C9" s="41"/>
      <c r="D9" s="40"/>
      <c r="E9" s="4" t="s">
        <v>77</v>
      </c>
      <c r="F9" s="40"/>
      <c r="G9" s="40"/>
      <c r="H9" s="4"/>
      <c r="I9" s="4"/>
      <c r="J9" s="40"/>
      <c r="K9" s="23"/>
      <c r="L9" s="23"/>
      <c r="M9" s="4"/>
      <c r="N9" s="4"/>
      <c r="O9" s="4"/>
      <c r="P9" s="4"/>
      <c r="Q9" s="4"/>
      <c r="R9" s="4"/>
      <c r="S9" s="4"/>
      <c r="T9" s="4"/>
      <c r="U9" s="4"/>
      <c r="V9" s="4"/>
      <c r="W9" s="4"/>
      <c r="X9" s="4"/>
      <c r="Y9" s="4"/>
      <c r="Z9" s="4"/>
    </row>
    <row r="10" ht="12.0" hidden="1" customHeight="1">
      <c r="A10" s="4"/>
      <c r="B10" s="4"/>
      <c r="C10" s="4"/>
      <c r="D10" s="4"/>
      <c r="E10" s="4" t="s">
        <v>78</v>
      </c>
      <c r="F10" s="4"/>
      <c r="G10" s="4"/>
      <c r="H10" s="4"/>
      <c r="I10" s="4"/>
      <c r="J10" s="4"/>
      <c r="K10" s="4"/>
      <c r="L10" s="4"/>
      <c r="M10" s="4"/>
      <c r="N10" s="4"/>
      <c r="O10" s="4"/>
      <c r="P10" s="4"/>
      <c r="Q10" s="4"/>
      <c r="R10" s="4"/>
      <c r="S10" s="4"/>
      <c r="T10" s="4"/>
      <c r="U10" s="4"/>
      <c r="V10" s="4"/>
      <c r="W10" s="4"/>
      <c r="X10" s="4"/>
      <c r="Y10" s="4"/>
      <c r="Z10" s="4"/>
    </row>
    <row r="11" ht="12.0" hidden="1" customHeight="1">
      <c r="A11" s="4"/>
      <c r="B11" s="4"/>
      <c r="C11" s="4"/>
      <c r="D11" s="4"/>
      <c r="E11" s="4" t="s">
        <v>79</v>
      </c>
      <c r="F11" s="4"/>
      <c r="G11" s="4"/>
      <c r="H11" s="4"/>
      <c r="I11" s="4"/>
      <c r="J11" s="4"/>
      <c r="K11" s="4"/>
      <c r="L11" s="4"/>
      <c r="M11" s="4"/>
      <c r="N11" s="4"/>
      <c r="O11" s="4"/>
      <c r="P11" s="4"/>
      <c r="Q11" s="4"/>
      <c r="R11" s="4"/>
      <c r="S11" s="4"/>
      <c r="T11" s="4"/>
      <c r="U11" s="4"/>
      <c r="V11" s="4"/>
      <c r="W11" s="4"/>
      <c r="X11" s="4"/>
      <c r="Y11" s="4"/>
      <c r="Z11" s="4"/>
    </row>
    <row r="12" ht="12.0" hidden="1" customHeight="1">
      <c r="A12" s="4"/>
      <c r="B12" s="4"/>
      <c r="C12" s="4"/>
      <c r="D12" s="4"/>
      <c r="E12" s="4" t="s">
        <v>80</v>
      </c>
      <c r="F12" s="4"/>
      <c r="G12" s="4"/>
      <c r="H12" s="4"/>
      <c r="I12" s="4"/>
      <c r="J12" s="4"/>
      <c r="K12" s="4"/>
      <c r="L12" s="4"/>
      <c r="M12" s="4"/>
      <c r="N12" s="4"/>
      <c r="O12" s="4"/>
      <c r="P12" s="4"/>
      <c r="Q12" s="4"/>
      <c r="R12" s="4"/>
      <c r="S12" s="4"/>
      <c r="T12" s="4"/>
      <c r="U12" s="4"/>
      <c r="V12" s="4"/>
      <c r="W12" s="4"/>
      <c r="X12" s="4"/>
      <c r="Y12" s="4"/>
      <c r="Z12" s="4"/>
    </row>
    <row r="13" ht="12.0" hidden="1" customHeight="1">
      <c r="A13" s="4"/>
      <c r="B13" s="4"/>
      <c r="C13" s="4" t="b">
        <f>FALSE()</f>
        <v>0</v>
      </c>
      <c r="D13" s="4"/>
      <c r="E13" s="4" t="s">
        <v>81</v>
      </c>
      <c r="F13" s="4"/>
      <c r="G13" s="4"/>
      <c r="H13" s="4"/>
      <c r="I13" s="4"/>
      <c r="J13" s="4"/>
      <c r="K13" s="4"/>
      <c r="L13" s="4"/>
      <c r="M13" s="4"/>
      <c r="N13" s="4"/>
      <c r="O13" s="4"/>
      <c r="P13" s="4"/>
      <c r="Q13" s="4"/>
      <c r="R13" s="4"/>
      <c r="S13" s="4"/>
      <c r="T13" s="4"/>
      <c r="U13" s="4"/>
      <c r="V13" s="4"/>
      <c r="W13" s="4"/>
      <c r="X13" s="4"/>
      <c r="Y13" s="4"/>
      <c r="Z13" s="4"/>
    </row>
    <row r="14" ht="12.0" hidden="1" customHeight="1">
      <c r="A14" s="4"/>
      <c r="B14" s="4"/>
      <c r="C14" s="4" t="b">
        <f>TRUE()</f>
        <v>1</v>
      </c>
      <c r="D14" s="4" t="s">
        <v>82</v>
      </c>
      <c r="E14" s="4" t="s">
        <v>83</v>
      </c>
      <c r="F14" s="4"/>
      <c r="G14" s="4"/>
      <c r="H14" s="4"/>
      <c r="I14" s="4"/>
      <c r="J14" s="4"/>
      <c r="K14" s="4"/>
      <c r="L14" s="4"/>
      <c r="M14" s="4"/>
      <c r="N14" s="4"/>
      <c r="O14" s="4"/>
      <c r="P14" s="4"/>
      <c r="Q14" s="4"/>
      <c r="R14" s="4"/>
      <c r="S14" s="4"/>
      <c r="T14" s="4"/>
      <c r="U14" s="4"/>
      <c r="V14" s="4"/>
      <c r="W14" s="4"/>
      <c r="X14" s="4"/>
      <c r="Y14" s="4"/>
      <c r="Z14" s="4"/>
    </row>
    <row r="15" ht="12.0" hidden="1" customHeight="1">
      <c r="A15" s="4"/>
      <c r="B15" s="4"/>
      <c r="C15" s="4"/>
      <c r="D15" s="4" t="s">
        <v>84</v>
      </c>
      <c r="E15" s="4" t="s">
        <v>85</v>
      </c>
      <c r="F15" s="4"/>
      <c r="G15" s="4"/>
      <c r="H15" s="4"/>
      <c r="I15" s="4"/>
      <c r="J15" s="4"/>
      <c r="K15" s="4"/>
      <c r="L15" s="4"/>
      <c r="M15" s="4"/>
      <c r="N15" s="4"/>
      <c r="O15" s="4"/>
      <c r="P15" s="4"/>
      <c r="Q15" s="4"/>
      <c r="R15" s="4"/>
      <c r="S15" s="4"/>
      <c r="T15" s="4"/>
      <c r="U15" s="4"/>
      <c r="V15" s="4"/>
      <c r="W15" s="4"/>
      <c r="X15" s="4"/>
      <c r="Y15" s="4"/>
      <c r="Z15" s="4"/>
    </row>
    <row r="16" ht="12.0" hidden="1" customHeight="1">
      <c r="A16" s="4"/>
      <c r="B16" s="4"/>
      <c r="C16" s="4"/>
      <c r="D16" s="4" t="s">
        <v>86</v>
      </c>
      <c r="E16" s="4" t="s">
        <v>87</v>
      </c>
      <c r="F16" s="4"/>
      <c r="G16" s="4"/>
      <c r="H16" s="4"/>
      <c r="I16" s="4"/>
      <c r="J16" s="4"/>
      <c r="K16" s="4"/>
      <c r="L16" s="4"/>
      <c r="M16" s="4"/>
      <c r="N16" s="4"/>
      <c r="O16" s="4"/>
      <c r="P16" s="4"/>
      <c r="Q16" s="4"/>
      <c r="R16" s="4"/>
      <c r="S16" s="4"/>
      <c r="T16" s="4"/>
      <c r="U16" s="4"/>
      <c r="V16" s="4"/>
      <c r="W16" s="4"/>
      <c r="X16" s="4"/>
      <c r="Y16" s="4"/>
      <c r="Z16" s="4"/>
    </row>
    <row r="17" ht="12.0" hidden="1" customHeight="1">
      <c r="A17" s="4"/>
      <c r="B17" s="4"/>
      <c r="C17" s="4"/>
      <c r="D17" s="4" t="s">
        <v>88</v>
      </c>
      <c r="E17" s="4" t="s">
        <v>89</v>
      </c>
      <c r="F17" s="4"/>
      <c r="G17" s="4"/>
      <c r="H17" s="4"/>
      <c r="I17" s="4"/>
      <c r="J17" s="4"/>
      <c r="K17" s="4"/>
      <c r="L17" s="4"/>
      <c r="M17" s="4"/>
      <c r="N17" s="4"/>
      <c r="O17" s="4"/>
      <c r="P17" s="4"/>
      <c r="Q17" s="4"/>
      <c r="R17" s="4"/>
      <c r="S17" s="4"/>
      <c r="T17" s="4"/>
      <c r="U17" s="4"/>
      <c r="V17" s="4"/>
      <c r="W17" s="4"/>
      <c r="X17" s="4"/>
      <c r="Y17" s="4"/>
      <c r="Z17" s="4"/>
    </row>
    <row r="18" ht="12.0" hidden="1" customHeight="1">
      <c r="A18" s="4"/>
      <c r="B18" s="4"/>
      <c r="C18" s="4"/>
      <c r="D18" s="4" t="s">
        <v>90</v>
      </c>
      <c r="E18" s="4" t="s">
        <v>91</v>
      </c>
      <c r="F18" s="4"/>
      <c r="G18" s="4"/>
      <c r="H18" s="4"/>
      <c r="I18" s="4"/>
      <c r="J18" s="4"/>
      <c r="K18" s="4"/>
      <c r="L18" s="4"/>
      <c r="M18" s="4"/>
      <c r="N18" s="4"/>
      <c r="O18" s="4"/>
      <c r="P18" s="4"/>
      <c r="Q18" s="4"/>
      <c r="R18" s="4"/>
      <c r="S18" s="4"/>
      <c r="T18" s="4"/>
      <c r="U18" s="4"/>
      <c r="V18" s="4"/>
      <c r="W18" s="4"/>
      <c r="X18" s="4"/>
      <c r="Y18" s="4"/>
      <c r="Z18" s="4"/>
    </row>
    <row r="19" ht="12.0" customHeight="1">
      <c r="A19" s="4">
        <f>'Year 4'!A19</f>
        <v>0</v>
      </c>
      <c r="B19" s="4">
        <f>'Year 4'!B19</f>
        <v>0</v>
      </c>
      <c r="C19" s="46">
        <f>'Year 4'!C19</f>
        <v>0</v>
      </c>
      <c r="D19" s="4">
        <f>'Year 4'!D19</f>
        <v>0</v>
      </c>
      <c r="E19" s="4">
        <f>'Year 4'!E19</f>
        <v>0</v>
      </c>
      <c r="F19" s="45">
        <f>'Year 4'!F19*(100+Living)/100</f>
        <v>0</v>
      </c>
      <c r="G19" s="42">
        <v>0.0</v>
      </c>
      <c r="H19" s="42">
        <v>0.0</v>
      </c>
      <c r="I19" s="42">
        <v>0.0</v>
      </c>
      <c r="J19" s="45">
        <f t="shared" ref="J19:J34" si="1">F19*((G19*H19)/100+(G19*I19)/100)</f>
        <v>0</v>
      </c>
      <c r="K19" s="46">
        <f t="shared" ref="K19:K34" si="2">ROUNDUP(H19+I19,0)</f>
        <v>0</v>
      </c>
      <c r="L19" s="4"/>
      <c r="M19" s="7">
        <f>'Year 4'!M19</f>
        <v>0</v>
      </c>
      <c r="N19" s="7">
        <f>'Year 4'!N19</f>
        <v>0</v>
      </c>
      <c r="O19" s="7">
        <f>'Year 4'!O19</f>
        <v>0</v>
      </c>
      <c r="P19" s="7">
        <f>'Year 4'!P19</f>
        <v>0</v>
      </c>
      <c r="Q19" s="7">
        <f t="shared" ref="Q19:Q34" si="3">J19</f>
        <v>0</v>
      </c>
      <c r="R19" s="7">
        <f>'Year 4'!R19</f>
        <v>0</v>
      </c>
      <c r="S19" s="7">
        <f>'Year 4'!S19</f>
        <v>0</v>
      </c>
      <c r="T19" s="7">
        <f>'Year 4'!T19</f>
        <v>0</v>
      </c>
      <c r="U19" s="7">
        <f>'Year 4'!U19</f>
        <v>0</v>
      </c>
      <c r="V19" s="7">
        <f>J44</f>
        <v>0</v>
      </c>
      <c r="W19" s="4"/>
      <c r="X19" s="4"/>
      <c r="Y19" s="4"/>
      <c r="Z19" s="4"/>
    </row>
    <row r="20" ht="13.5" customHeight="1">
      <c r="A20" s="4">
        <f>'Year 4'!A20</f>
        <v>0</v>
      </c>
      <c r="B20" s="4">
        <f>'Year 4'!B20</f>
        <v>0</v>
      </c>
      <c r="C20" s="46">
        <f>'Year 4'!C20</f>
        <v>0</v>
      </c>
      <c r="D20" s="4">
        <f>'Year 4'!D20</f>
        <v>0</v>
      </c>
      <c r="E20" s="4">
        <f>'Year 4'!E20</f>
        <v>0</v>
      </c>
      <c r="F20" s="45">
        <f>'Year 4'!F20*(100+Living)/100</f>
        <v>0</v>
      </c>
      <c r="G20" s="42">
        <v>0.0</v>
      </c>
      <c r="H20" s="42">
        <v>0.0</v>
      </c>
      <c r="I20" s="42">
        <v>0.0</v>
      </c>
      <c r="J20" s="45">
        <f t="shared" si="1"/>
        <v>0</v>
      </c>
      <c r="K20" s="46">
        <f t="shared" si="2"/>
        <v>0</v>
      </c>
      <c r="L20" s="4"/>
      <c r="M20" s="7">
        <f>'Year 4'!M20</f>
        <v>0</v>
      </c>
      <c r="N20" s="7">
        <f>'Year 4'!N20</f>
        <v>0</v>
      </c>
      <c r="O20" s="7">
        <f>'Year 4'!O20</f>
        <v>0</v>
      </c>
      <c r="P20" s="7">
        <f>'Year 4'!P20</f>
        <v>0</v>
      </c>
      <c r="Q20" s="7">
        <f t="shared" si="3"/>
        <v>0</v>
      </c>
      <c r="R20" s="7">
        <f>'Year 4'!R20</f>
        <v>0</v>
      </c>
      <c r="S20" s="7">
        <f>'Year 4'!S20</f>
        <v>0</v>
      </c>
      <c r="T20" s="7">
        <f>'Year 4'!T20</f>
        <v>0</v>
      </c>
      <c r="U20" s="7">
        <f>'Year 4'!U20</f>
        <v>0</v>
      </c>
      <c r="V20" s="7">
        <f t="shared" ref="V20:V24" si="4">J44</f>
        <v>0</v>
      </c>
      <c r="W20" s="4"/>
      <c r="X20" s="4"/>
      <c r="Y20" s="4"/>
      <c r="Z20" s="4"/>
    </row>
    <row r="21" ht="13.5" customHeight="1">
      <c r="A21" s="4">
        <f>'Year 4'!A21</f>
        <v>0</v>
      </c>
      <c r="B21" s="4">
        <f>'Year 4'!B21</f>
        <v>0</v>
      </c>
      <c r="C21" s="46">
        <f>'Year 4'!C21</f>
        <v>0</v>
      </c>
      <c r="D21" s="4">
        <f>'Year 4'!D21</f>
        <v>0</v>
      </c>
      <c r="E21" s="4">
        <f>'Year 4'!E21</f>
        <v>0</v>
      </c>
      <c r="F21" s="45">
        <f>'Year 4'!F21*(100+Living)/100</f>
        <v>0</v>
      </c>
      <c r="G21" s="42">
        <v>0.0</v>
      </c>
      <c r="H21" s="42">
        <v>0.0</v>
      </c>
      <c r="I21" s="42">
        <v>0.0</v>
      </c>
      <c r="J21" s="45">
        <f t="shared" si="1"/>
        <v>0</v>
      </c>
      <c r="K21" s="46">
        <f t="shared" si="2"/>
        <v>0</v>
      </c>
      <c r="L21" s="4"/>
      <c r="M21" s="7">
        <f>'Year 4'!M21</f>
        <v>0</v>
      </c>
      <c r="N21" s="7">
        <f>'Year 4'!N21</f>
        <v>0</v>
      </c>
      <c r="O21" s="7">
        <f>'Year 4'!O21</f>
        <v>0</v>
      </c>
      <c r="P21" s="7">
        <f>'Year 4'!P21</f>
        <v>0</v>
      </c>
      <c r="Q21" s="7">
        <f t="shared" si="3"/>
        <v>0</v>
      </c>
      <c r="R21" s="7">
        <f>'Year 4'!R21</f>
        <v>0</v>
      </c>
      <c r="S21" s="7">
        <f>'Year 4'!S21</f>
        <v>0</v>
      </c>
      <c r="T21" s="7">
        <f>'Year 4'!T21</f>
        <v>0</v>
      </c>
      <c r="U21" s="7">
        <f>'Year 4'!U21</f>
        <v>0</v>
      </c>
      <c r="V21" s="7">
        <f t="shared" si="4"/>
        <v>0</v>
      </c>
      <c r="W21" s="4"/>
      <c r="X21" s="4"/>
      <c r="Y21" s="4"/>
      <c r="Z21" s="4"/>
    </row>
    <row r="22" ht="13.5" customHeight="1">
      <c r="A22" s="4">
        <f>'Year 4'!A22</f>
        <v>0</v>
      </c>
      <c r="B22" s="4">
        <f>'Year 4'!B22</f>
        <v>0</v>
      </c>
      <c r="C22" s="46">
        <f>'Year 4'!C22</f>
        <v>0</v>
      </c>
      <c r="D22" s="4">
        <f>'Year 4'!D22</f>
        <v>0</v>
      </c>
      <c r="E22" s="4">
        <f>'Year 4'!E22</f>
        <v>0</v>
      </c>
      <c r="F22" s="45">
        <f>'Year 4'!F22*(100+Living)/100</f>
        <v>0</v>
      </c>
      <c r="G22" s="42">
        <v>0.0</v>
      </c>
      <c r="H22" s="42">
        <v>0.0</v>
      </c>
      <c r="I22" s="42">
        <v>0.0</v>
      </c>
      <c r="J22" s="45">
        <f t="shared" si="1"/>
        <v>0</v>
      </c>
      <c r="K22" s="46">
        <f t="shared" si="2"/>
        <v>0</v>
      </c>
      <c r="L22" s="4"/>
      <c r="M22" s="7">
        <f>'Year 4'!M22</f>
        <v>0</v>
      </c>
      <c r="N22" s="7">
        <f>'Year 4'!N22</f>
        <v>0</v>
      </c>
      <c r="O22" s="7">
        <f>'Year 4'!O22</f>
        <v>0</v>
      </c>
      <c r="P22" s="7">
        <f>'Year 4'!P22</f>
        <v>0</v>
      </c>
      <c r="Q22" s="7">
        <f t="shared" si="3"/>
        <v>0</v>
      </c>
      <c r="R22" s="7">
        <f>'Year 4'!R22</f>
        <v>0</v>
      </c>
      <c r="S22" s="7">
        <f>'Year 4'!S22</f>
        <v>0</v>
      </c>
      <c r="T22" s="7">
        <f>'Year 4'!T22</f>
        <v>0</v>
      </c>
      <c r="U22" s="7">
        <f>'Year 4'!U22</f>
        <v>0</v>
      </c>
      <c r="V22" s="7">
        <f t="shared" si="4"/>
        <v>0</v>
      </c>
      <c r="W22" s="4"/>
      <c r="X22" s="4"/>
      <c r="Y22" s="4"/>
      <c r="Z22" s="4"/>
    </row>
    <row r="23" ht="13.5" customHeight="1">
      <c r="A23" s="4">
        <f>'Year 4'!A23</f>
        <v>0</v>
      </c>
      <c r="B23" s="4">
        <f>'Year 4'!B23</f>
        <v>0</v>
      </c>
      <c r="C23" s="46">
        <f>'Year 4'!C23</f>
        <v>0</v>
      </c>
      <c r="D23" s="4">
        <f>'Year 4'!D23</f>
        <v>0</v>
      </c>
      <c r="E23" s="4">
        <f>'Year 4'!E23</f>
        <v>0</v>
      </c>
      <c r="F23" s="45">
        <f>'Year 4'!F23*(100+Living)/100</f>
        <v>0</v>
      </c>
      <c r="G23" s="42">
        <v>0.0</v>
      </c>
      <c r="H23" s="42">
        <v>0.0</v>
      </c>
      <c r="I23" s="42">
        <v>0.0</v>
      </c>
      <c r="J23" s="45">
        <f t="shared" si="1"/>
        <v>0</v>
      </c>
      <c r="K23" s="46">
        <f t="shared" si="2"/>
        <v>0</v>
      </c>
      <c r="L23" s="4"/>
      <c r="M23" s="7">
        <f>'Year 4'!M23</f>
        <v>0</v>
      </c>
      <c r="N23" s="7">
        <f>'Year 4'!N23</f>
        <v>0</v>
      </c>
      <c r="O23" s="7">
        <f>'Year 4'!O23</f>
        <v>0</v>
      </c>
      <c r="P23" s="7">
        <f>'Year 4'!P23</f>
        <v>0</v>
      </c>
      <c r="Q23" s="7">
        <f t="shared" si="3"/>
        <v>0</v>
      </c>
      <c r="R23" s="7">
        <f>'Year 4'!R23</f>
        <v>0</v>
      </c>
      <c r="S23" s="7">
        <f>'Year 4'!S23</f>
        <v>0</v>
      </c>
      <c r="T23" s="7">
        <f>'Year 4'!T23</f>
        <v>0</v>
      </c>
      <c r="U23" s="7">
        <f>'Year 4'!U23</f>
        <v>0</v>
      </c>
      <c r="V23" s="7">
        <f t="shared" si="4"/>
        <v>0</v>
      </c>
      <c r="W23" s="4"/>
      <c r="X23" s="4"/>
      <c r="Y23" s="4"/>
      <c r="Z23" s="4"/>
    </row>
    <row r="24" ht="13.5" customHeight="1">
      <c r="A24" s="4">
        <f>'Year 4'!A24</f>
        <v>0</v>
      </c>
      <c r="B24" s="4">
        <f>'Year 4'!B24</f>
        <v>0</v>
      </c>
      <c r="C24" s="46">
        <f>'Year 4'!C24</f>
        <v>0</v>
      </c>
      <c r="D24" s="4">
        <f>'Year 4'!D24</f>
        <v>0</v>
      </c>
      <c r="E24" s="4">
        <f>'Year 4'!E24</f>
        <v>0</v>
      </c>
      <c r="F24" s="45">
        <f>'Year 4'!F24*(100+Living)/100</f>
        <v>0</v>
      </c>
      <c r="G24" s="42">
        <v>0.0</v>
      </c>
      <c r="H24" s="42">
        <v>0.0</v>
      </c>
      <c r="I24" s="42">
        <v>0.0</v>
      </c>
      <c r="J24" s="45">
        <f t="shared" si="1"/>
        <v>0</v>
      </c>
      <c r="K24" s="46">
        <f t="shared" si="2"/>
        <v>0</v>
      </c>
      <c r="L24" s="4"/>
      <c r="M24" s="7">
        <f>'Year 4'!M24</f>
        <v>0</v>
      </c>
      <c r="N24" s="7">
        <f>'Year 4'!N24</f>
        <v>0</v>
      </c>
      <c r="O24" s="7">
        <f>'Year 4'!O24</f>
        <v>0</v>
      </c>
      <c r="P24" s="7">
        <f>'Year 4'!P24</f>
        <v>0</v>
      </c>
      <c r="Q24" s="7">
        <f t="shared" si="3"/>
        <v>0</v>
      </c>
      <c r="R24" s="7">
        <f>'Year 4'!R24</f>
        <v>0</v>
      </c>
      <c r="S24" s="7">
        <f>'Year 4'!S24</f>
        <v>0</v>
      </c>
      <c r="T24" s="7">
        <f>'Year 4'!T24</f>
        <v>0</v>
      </c>
      <c r="U24" s="7">
        <f>'Year 4'!U24</f>
        <v>0</v>
      </c>
      <c r="V24" s="7">
        <f t="shared" si="4"/>
        <v>0</v>
      </c>
      <c r="W24" s="4"/>
      <c r="X24" s="4"/>
      <c r="Y24" s="4"/>
      <c r="Z24" s="4"/>
    </row>
    <row r="25" ht="13.5" hidden="1" customHeight="1">
      <c r="A25" s="4">
        <f>'Year 4'!A25</f>
        <v>0</v>
      </c>
      <c r="B25" s="4">
        <f>'Year 4'!B25</f>
        <v>0</v>
      </c>
      <c r="C25" s="46">
        <f>'Year 4'!C25</f>
        <v>0</v>
      </c>
      <c r="D25" s="4">
        <f>'Year 4'!D25</f>
        <v>0</v>
      </c>
      <c r="E25" s="4">
        <f>'Year 4'!E25</f>
        <v>0</v>
      </c>
      <c r="F25" s="45">
        <f>'Year 4'!F25*(100+Living)/100</f>
        <v>0</v>
      </c>
      <c r="G25" s="42">
        <v>0.0</v>
      </c>
      <c r="H25" s="42">
        <v>0.0</v>
      </c>
      <c r="I25" s="42">
        <v>0.0</v>
      </c>
      <c r="J25" s="45">
        <f t="shared" si="1"/>
        <v>0</v>
      </c>
      <c r="K25" s="46">
        <f t="shared" si="2"/>
        <v>0</v>
      </c>
      <c r="L25" s="4"/>
      <c r="M25" s="7">
        <f>'Year 4'!M25</f>
        <v>0</v>
      </c>
      <c r="N25" s="7">
        <f>'Year 4'!N25</f>
        <v>0</v>
      </c>
      <c r="O25" s="7">
        <f>'Year 4'!O25</f>
        <v>0</v>
      </c>
      <c r="P25" s="7">
        <f>'Year 4'!P25</f>
        <v>0</v>
      </c>
      <c r="Q25" s="7">
        <f t="shared" si="3"/>
        <v>0</v>
      </c>
      <c r="R25" s="7">
        <f>'Year 4'!R25</f>
        <v>0</v>
      </c>
      <c r="S25" s="7">
        <f>'Year 4'!S25</f>
        <v>0</v>
      </c>
      <c r="T25" s="7">
        <f>'Year 4'!T25</f>
        <v>0</v>
      </c>
      <c r="U25" s="7">
        <f>'Year 4'!U25</f>
        <v>0</v>
      </c>
      <c r="V25" s="7">
        <f>J50</f>
        <v>0</v>
      </c>
      <c r="W25" s="4"/>
      <c r="X25" s="4"/>
      <c r="Y25" s="4"/>
      <c r="Z25" s="4"/>
    </row>
    <row r="26" ht="12.0" hidden="1" customHeight="1">
      <c r="A26" s="4">
        <f>'Year 4'!A26</f>
        <v>0</v>
      </c>
      <c r="B26" s="4">
        <f>'Year 4'!B26</f>
        <v>0</v>
      </c>
      <c r="C26" s="46">
        <f>'Year 4'!C26</f>
        <v>0</v>
      </c>
      <c r="D26" s="4">
        <f>'Year 4'!D26</f>
        <v>0</v>
      </c>
      <c r="E26" s="4">
        <f>'Year 4'!E26</f>
        <v>0</v>
      </c>
      <c r="F26" s="45">
        <f>'Year 4'!F26*(100+Living)/100</f>
        <v>0</v>
      </c>
      <c r="G26" s="42">
        <v>0.0</v>
      </c>
      <c r="H26" s="42">
        <v>0.0</v>
      </c>
      <c r="I26" s="42">
        <v>0.0</v>
      </c>
      <c r="J26" s="45">
        <f t="shared" si="1"/>
        <v>0</v>
      </c>
      <c r="K26" s="46">
        <f t="shared" si="2"/>
        <v>0</v>
      </c>
      <c r="L26" s="4"/>
      <c r="M26" s="7">
        <f>'Year 4'!M26</f>
        <v>0</v>
      </c>
      <c r="N26" s="7">
        <f>'Year 4'!N26</f>
        <v>0</v>
      </c>
      <c r="O26" s="7">
        <f>'Year 4'!O26</f>
        <v>0</v>
      </c>
      <c r="P26" s="7">
        <f>'Year 4'!P26</f>
        <v>0</v>
      </c>
      <c r="Q26" s="7">
        <f t="shared" si="3"/>
        <v>0</v>
      </c>
      <c r="R26" s="7">
        <f>'Year 4'!R26</f>
        <v>0</v>
      </c>
      <c r="S26" s="7">
        <f>'Year 4'!S26</f>
        <v>0</v>
      </c>
      <c r="T26" s="7">
        <f>'Year 4'!T26</f>
        <v>0</v>
      </c>
      <c r="U26" s="7">
        <f>'Year 4'!U26</f>
        <v>0</v>
      </c>
      <c r="V26" s="7">
        <f t="shared" ref="V26:V28" si="5">J50</f>
        <v>0</v>
      </c>
      <c r="W26" s="4"/>
      <c r="X26" s="4"/>
      <c r="Y26" s="4"/>
      <c r="Z26" s="4"/>
    </row>
    <row r="27" ht="12.0" hidden="1" customHeight="1">
      <c r="A27" s="4">
        <f>'Year 4'!A27</f>
        <v>0</v>
      </c>
      <c r="B27" s="4">
        <f>'Year 4'!B27</f>
        <v>0</v>
      </c>
      <c r="C27" s="46">
        <f>'Year 4'!C27</f>
        <v>0</v>
      </c>
      <c r="D27" s="4">
        <f>'Year 4'!D27</f>
        <v>0</v>
      </c>
      <c r="E27" s="4">
        <f>'Year 4'!E27</f>
        <v>0</v>
      </c>
      <c r="F27" s="45">
        <f>'Year 4'!F27*(100+Living)/100</f>
        <v>0</v>
      </c>
      <c r="G27" s="42">
        <v>0.0</v>
      </c>
      <c r="H27" s="42">
        <v>0.0</v>
      </c>
      <c r="I27" s="42">
        <v>0.0</v>
      </c>
      <c r="J27" s="45">
        <f t="shared" si="1"/>
        <v>0</v>
      </c>
      <c r="K27" s="46">
        <f t="shared" si="2"/>
        <v>0</v>
      </c>
      <c r="L27" s="4"/>
      <c r="M27" s="7">
        <f>'Year 4'!M27</f>
        <v>0</v>
      </c>
      <c r="N27" s="7">
        <f>'Year 4'!N27</f>
        <v>0</v>
      </c>
      <c r="O27" s="7">
        <f>'Year 4'!O27</f>
        <v>0</v>
      </c>
      <c r="P27" s="7">
        <f>'Year 4'!P27</f>
        <v>0</v>
      </c>
      <c r="Q27" s="7">
        <f t="shared" si="3"/>
        <v>0</v>
      </c>
      <c r="R27" s="7">
        <f>'Year 4'!R27</f>
        <v>0</v>
      </c>
      <c r="S27" s="7">
        <f>'Year 4'!S27</f>
        <v>0</v>
      </c>
      <c r="T27" s="7">
        <f>'Year 4'!T27</f>
        <v>0</v>
      </c>
      <c r="U27" s="7">
        <f>'Year 4'!U27</f>
        <v>0</v>
      </c>
      <c r="V27" s="7">
        <f t="shared" si="5"/>
        <v>0</v>
      </c>
      <c r="W27" s="4"/>
      <c r="X27" s="4"/>
      <c r="Y27" s="4"/>
      <c r="Z27" s="4"/>
    </row>
    <row r="28" ht="12.0" hidden="1" customHeight="1">
      <c r="A28" s="4">
        <f>'Year 4'!A28</f>
        <v>0</v>
      </c>
      <c r="B28" s="4">
        <f>'Year 4'!B28</f>
        <v>0</v>
      </c>
      <c r="C28" s="46">
        <f>'Year 4'!C28</f>
        <v>0</v>
      </c>
      <c r="D28" s="4">
        <f>'Year 4'!D28</f>
        <v>0</v>
      </c>
      <c r="E28" s="4">
        <f>'Year 4'!E28</f>
        <v>0</v>
      </c>
      <c r="F28" s="45">
        <f>'Year 4'!F28*(100+Living)/100</f>
        <v>0</v>
      </c>
      <c r="G28" s="42">
        <v>0.0</v>
      </c>
      <c r="H28" s="42">
        <v>0.0</v>
      </c>
      <c r="I28" s="42">
        <v>0.0</v>
      </c>
      <c r="J28" s="45">
        <f t="shared" si="1"/>
        <v>0</v>
      </c>
      <c r="K28" s="46">
        <f t="shared" si="2"/>
        <v>0</v>
      </c>
      <c r="L28" s="4"/>
      <c r="M28" s="7">
        <f>'Year 4'!M28</f>
        <v>0</v>
      </c>
      <c r="N28" s="7">
        <f>'Year 4'!N28</f>
        <v>0</v>
      </c>
      <c r="O28" s="7">
        <f>'Year 4'!O28</f>
        <v>0</v>
      </c>
      <c r="P28" s="7">
        <f>'Year 4'!P28</f>
        <v>0</v>
      </c>
      <c r="Q28" s="7">
        <f t="shared" si="3"/>
        <v>0</v>
      </c>
      <c r="R28" s="7">
        <f>'Year 4'!R28</f>
        <v>0</v>
      </c>
      <c r="S28" s="7">
        <f>'Year 4'!S28</f>
        <v>0</v>
      </c>
      <c r="T28" s="7">
        <f>'Year 4'!T28</f>
        <v>0</v>
      </c>
      <c r="U28" s="7">
        <f>'Year 4'!U28</f>
        <v>0</v>
      </c>
      <c r="V28" s="7">
        <f t="shared" si="5"/>
        <v>0</v>
      </c>
      <c r="W28" s="4"/>
      <c r="X28" s="4"/>
      <c r="Y28" s="4"/>
      <c r="Z28" s="4"/>
    </row>
    <row r="29" ht="12.0" hidden="1" customHeight="1">
      <c r="A29" s="4">
        <f>'Year 4'!A29</f>
        <v>0</v>
      </c>
      <c r="B29" s="4">
        <f>'Year 4'!B29</f>
        <v>0</v>
      </c>
      <c r="C29" s="46">
        <f>'Year 4'!C29</f>
        <v>0</v>
      </c>
      <c r="D29" s="4">
        <f>'Year 4'!D29</f>
        <v>0</v>
      </c>
      <c r="E29" s="4">
        <f>'Year 4'!E29</f>
        <v>0</v>
      </c>
      <c r="F29" s="45">
        <f>'Year 4'!F29*(100+Living)/100</f>
        <v>0</v>
      </c>
      <c r="G29" s="42">
        <v>0.0</v>
      </c>
      <c r="H29" s="42">
        <v>0.0</v>
      </c>
      <c r="I29" s="42">
        <v>0.0</v>
      </c>
      <c r="J29" s="45">
        <f t="shared" si="1"/>
        <v>0</v>
      </c>
      <c r="K29" s="46">
        <f t="shared" si="2"/>
        <v>0</v>
      </c>
      <c r="L29" s="4"/>
      <c r="M29" s="7" t="str">
        <f>'Year 4'!M29</f>
        <v/>
      </c>
      <c r="N29" s="7">
        <f>'Year 4'!N29</f>
        <v>0</v>
      </c>
      <c r="O29" s="7">
        <f>'Year 4'!O29</f>
        <v>0</v>
      </c>
      <c r="P29" s="7">
        <f>'Year 4'!P29</f>
        <v>0</v>
      </c>
      <c r="Q29" s="7">
        <f t="shared" si="3"/>
        <v>0</v>
      </c>
      <c r="R29" s="7" t="str">
        <f>'Year 4'!R29</f>
        <v/>
      </c>
      <c r="S29" s="7">
        <f>'Year 4'!S29</f>
        <v>0</v>
      </c>
      <c r="T29" s="7">
        <f>'Year 4'!T29</f>
        <v>0</v>
      </c>
      <c r="U29" s="7">
        <f>'Year 4'!U29</f>
        <v>0</v>
      </c>
      <c r="V29" s="7">
        <f>J54</f>
        <v>0</v>
      </c>
      <c r="W29" s="4"/>
      <c r="X29" s="4"/>
      <c r="Y29" s="4"/>
      <c r="Z29" s="4"/>
    </row>
    <row r="30" ht="12.0" hidden="1" customHeight="1">
      <c r="A30" s="4">
        <f>'Year 4'!A30</f>
        <v>0</v>
      </c>
      <c r="B30" s="4">
        <f>'Year 4'!B30</f>
        <v>0</v>
      </c>
      <c r="C30" s="46">
        <f>'Year 4'!C30</f>
        <v>0</v>
      </c>
      <c r="D30" s="4">
        <f>'Year 4'!D30</f>
        <v>0</v>
      </c>
      <c r="E30" s="4">
        <f>'Year 4'!E30</f>
        <v>0</v>
      </c>
      <c r="F30" s="45">
        <f>'Year 4'!F30*(100+Living)/100</f>
        <v>0</v>
      </c>
      <c r="G30" s="42">
        <v>0.0</v>
      </c>
      <c r="H30" s="42">
        <v>0.0</v>
      </c>
      <c r="I30" s="42">
        <v>0.0</v>
      </c>
      <c r="J30" s="45">
        <f t="shared" si="1"/>
        <v>0</v>
      </c>
      <c r="K30" s="46">
        <f t="shared" si="2"/>
        <v>0</v>
      </c>
      <c r="L30" s="4"/>
      <c r="M30" s="7">
        <f>'Year 4'!M30</f>
        <v>0</v>
      </c>
      <c r="N30" s="7">
        <f>'Year 4'!N30</f>
        <v>0</v>
      </c>
      <c r="O30" s="7">
        <f>'Year 4'!O30</f>
        <v>0</v>
      </c>
      <c r="P30" s="7">
        <f>'Year 4'!P30</f>
        <v>0</v>
      </c>
      <c r="Q30" s="7">
        <f t="shared" si="3"/>
        <v>0</v>
      </c>
      <c r="R30" s="7">
        <f>'Year 4'!R30</f>
        <v>0</v>
      </c>
      <c r="S30" s="7">
        <f>'Year 4'!S30</f>
        <v>0</v>
      </c>
      <c r="T30" s="7">
        <f>'Year 4'!T30</f>
        <v>0</v>
      </c>
      <c r="U30" s="7">
        <f>'Year 4'!U30</f>
        <v>0</v>
      </c>
      <c r="V30" s="7">
        <f t="shared" ref="V30:V31" si="6">J54</f>
        <v>0</v>
      </c>
      <c r="W30" s="4"/>
      <c r="X30" s="4"/>
      <c r="Y30" s="4"/>
      <c r="Z30" s="4"/>
    </row>
    <row r="31" ht="12.0" hidden="1" customHeight="1">
      <c r="A31" s="4">
        <f>'Year 4'!A31</f>
        <v>0</v>
      </c>
      <c r="B31" s="4">
        <f>'Year 4'!B31</f>
        <v>0</v>
      </c>
      <c r="C31" s="46">
        <f>'Year 4'!C31</f>
        <v>0</v>
      </c>
      <c r="D31" s="4">
        <f>'Year 4'!D31</f>
        <v>0</v>
      </c>
      <c r="E31" s="4">
        <f>'Year 4'!E31</f>
        <v>0</v>
      </c>
      <c r="F31" s="45">
        <f>'Year 4'!F31*(100+Living)/100</f>
        <v>0</v>
      </c>
      <c r="G31" s="42">
        <v>0.0</v>
      </c>
      <c r="H31" s="42">
        <v>0.0</v>
      </c>
      <c r="I31" s="42">
        <v>0.0</v>
      </c>
      <c r="J31" s="45">
        <f t="shared" si="1"/>
        <v>0</v>
      </c>
      <c r="K31" s="46">
        <f t="shared" si="2"/>
        <v>0</v>
      </c>
      <c r="L31" s="4"/>
      <c r="M31" s="7">
        <f>'Year 4'!M31</f>
        <v>0</v>
      </c>
      <c r="N31" s="7">
        <f>'Year 4'!N31</f>
        <v>0</v>
      </c>
      <c r="O31" s="7">
        <f>'Year 4'!O31</f>
        <v>0</v>
      </c>
      <c r="P31" s="7">
        <f>'Year 4'!P31</f>
        <v>0</v>
      </c>
      <c r="Q31" s="7">
        <f t="shared" si="3"/>
        <v>0</v>
      </c>
      <c r="R31" s="7">
        <f>'Year 4'!R31</f>
        <v>0</v>
      </c>
      <c r="S31" s="7">
        <f>'Year 4'!S31</f>
        <v>0</v>
      </c>
      <c r="T31" s="7">
        <f>'Year 4'!T31</f>
        <v>0</v>
      </c>
      <c r="U31" s="7">
        <f>'Year 4'!U31</f>
        <v>0</v>
      </c>
      <c r="V31" s="7">
        <f t="shared" si="6"/>
        <v>0</v>
      </c>
      <c r="W31" s="4"/>
      <c r="X31" s="4"/>
      <c r="Y31" s="4"/>
      <c r="Z31" s="4"/>
    </row>
    <row r="32" ht="12.0" hidden="1" customHeight="1">
      <c r="A32" s="4">
        <f>'Year 4'!A32</f>
        <v>0</v>
      </c>
      <c r="B32" s="4">
        <f>'Year 4'!B32</f>
        <v>0</v>
      </c>
      <c r="C32" s="46">
        <f>'Year 4'!C32</f>
        <v>0</v>
      </c>
      <c r="D32" s="4">
        <f>'Year 4'!D32</f>
        <v>0</v>
      </c>
      <c r="E32" s="4">
        <f>'Year 4'!E32</f>
        <v>0</v>
      </c>
      <c r="F32" s="45">
        <f>'Year 4'!F32*(100+Living)/100</f>
        <v>0</v>
      </c>
      <c r="G32" s="42">
        <v>0.0</v>
      </c>
      <c r="H32" s="42">
        <v>0.0</v>
      </c>
      <c r="I32" s="42">
        <v>0.0</v>
      </c>
      <c r="J32" s="45">
        <f t="shared" si="1"/>
        <v>0</v>
      </c>
      <c r="K32" s="46">
        <f t="shared" si="2"/>
        <v>0</v>
      </c>
      <c r="L32" s="4"/>
      <c r="M32" s="7">
        <f>'Year 4'!M32</f>
        <v>0</v>
      </c>
      <c r="N32" s="7">
        <f>'Year 4'!N32</f>
        <v>0</v>
      </c>
      <c r="O32" s="7">
        <f>'Year 4'!O32</f>
        <v>0</v>
      </c>
      <c r="P32" s="7">
        <f>'Year 4'!P32</f>
        <v>0</v>
      </c>
      <c r="Q32" s="7">
        <f t="shared" si="3"/>
        <v>0</v>
      </c>
      <c r="R32" s="7">
        <f>'Year 4'!R32</f>
        <v>0</v>
      </c>
      <c r="S32" s="7">
        <f>'Year 4'!S32</f>
        <v>0</v>
      </c>
      <c r="T32" s="7">
        <f>'Year 4'!T32</f>
        <v>0</v>
      </c>
      <c r="U32" s="7">
        <f>'Year 4'!U32</f>
        <v>0</v>
      </c>
      <c r="V32" s="7">
        <f t="shared" ref="V32:V34" si="7">J57</f>
        <v>0</v>
      </c>
      <c r="W32" s="4"/>
      <c r="X32" s="4"/>
      <c r="Y32" s="4"/>
      <c r="Z32" s="4"/>
    </row>
    <row r="33" ht="12.0" hidden="1" customHeight="1">
      <c r="A33" s="4">
        <f>'Year 4'!A33</f>
        <v>0</v>
      </c>
      <c r="B33" s="4">
        <f>'Year 4'!B33</f>
        <v>0</v>
      </c>
      <c r="C33" s="46">
        <f>'Year 4'!C33</f>
        <v>0</v>
      </c>
      <c r="D33" s="4">
        <f>'Year 4'!D33</f>
        <v>0</v>
      </c>
      <c r="E33" s="4">
        <f>'Year 4'!E33</f>
        <v>0</v>
      </c>
      <c r="F33" s="45">
        <f>'Year 4'!F33*(100+Living)/100</f>
        <v>0</v>
      </c>
      <c r="G33" s="42">
        <v>0.0</v>
      </c>
      <c r="H33" s="42">
        <v>0.0</v>
      </c>
      <c r="I33" s="42">
        <v>0.0</v>
      </c>
      <c r="J33" s="45">
        <f t="shared" si="1"/>
        <v>0</v>
      </c>
      <c r="K33" s="46">
        <f t="shared" si="2"/>
        <v>0</v>
      </c>
      <c r="L33" s="4"/>
      <c r="M33" s="7">
        <f>'Year 4'!M33</f>
        <v>0</v>
      </c>
      <c r="N33" s="7">
        <f>'Year 4'!N33</f>
        <v>0</v>
      </c>
      <c r="O33" s="7">
        <f>'Year 4'!O33</f>
        <v>0</v>
      </c>
      <c r="P33" s="7">
        <f>'Year 4'!P33</f>
        <v>0</v>
      </c>
      <c r="Q33" s="7">
        <f t="shared" si="3"/>
        <v>0</v>
      </c>
      <c r="R33" s="7">
        <f>'Year 4'!R33</f>
        <v>0</v>
      </c>
      <c r="S33" s="7">
        <f>'Year 4'!S33</f>
        <v>0</v>
      </c>
      <c r="T33" s="7">
        <f>'Year 4'!T33</f>
        <v>0</v>
      </c>
      <c r="U33" s="7">
        <f>'Year 4'!U33</f>
        <v>0</v>
      </c>
      <c r="V33" s="7">
        <f t="shared" si="7"/>
        <v>0</v>
      </c>
      <c r="W33" s="4"/>
      <c r="X33" s="4"/>
      <c r="Y33" s="4"/>
      <c r="Z33" s="4"/>
    </row>
    <row r="34" ht="12.0" hidden="1" customHeight="1">
      <c r="A34" s="22">
        <v>0.0</v>
      </c>
      <c r="B34" s="22">
        <v>0.0</v>
      </c>
      <c r="C34" s="42">
        <v>0.0</v>
      </c>
      <c r="D34" s="43">
        <v>0.0</v>
      </c>
      <c r="E34" s="43">
        <v>0.0</v>
      </c>
      <c r="F34" s="44">
        <v>0.0</v>
      </c>
      <c r="G34" s="42">
        <v>0.0</v>
      </c>
      <c r="H34" s="42">
        <v>0.0</v>
      </c>
      <c r="I34" s="42">
        <v>0.0</v>
      </c>
      <c r="J34" s="45">
        <f t="shared" si="1"/>
        <v>0</v>
      </c>
      <c r="K34" s="46">
        <f t="shared" si="2"/>
        <v>0</v>
      </c>
      <c r="L34" s="4"/>
      <c r="M34" s="7">
        <v>0.0</v>
      </c>
      <c r="N34" s="7">
        <v>0.0</v>
      </c>
      <c r="O34" s="7">
        <v>0.0</v>
      </c>
      <c r="P34" s="7">
        <v>0.0</v>
      </c>
      <c r="Q34" s="7">
        <f t="shared" si="3"/>
        <v>0</v>
      </c>
      <c r="R34" s="7">
        <v>0.0</v>
      </c>
      <c r="S34" s="7">
        <v>0.0</v>
      </c>
      <c r="T34" s="7">
        <v>0.0</v>
      </c>
      <c r="U34" s="7">
        <v>0.0</v>
      </c>
      <c r="V34" s="7">
        <f t="shared" si="7"/>
        <v>0</v>
      </c>
      <c r="W34" s="4"/>
      <c r="X34" s="4"/>
      <c r="Y34" s="4"/>
      <c r="Z34" s="4"/>
    </row>
    <row r="35" ht="12.0" customHeight="1">
      <c r="A35" s="4"/>
      <c r="B35" s="4"/>
      <c r="C35" s="4"/>
      <c r="D35" s="4"/>
      <c r="E35" s="4"/>
      <c r="F35" s="45"/>
      <c r="G35" s="47" t="s">
        <v>92</v>
      </c>
      <c r="I35" s="47"/>
      <c r="J35" s="48">
        <f>SUM(J19:J34)</f>
        <v>0</v>
      </c>
      <c r="K35" s="4"/>
      <c r="L35" s="4"/>
      <c r="M35" s="4"/>
      <c r="N35" s="4"/>
      <c r="O35" s="4"/>
      <c r="P35" s="4"/>
      <c r="Q35" s="4"/>
      <c r="R35" s="4"/>
      <c r="S35" s="4"/>
      <c r="T35" s="4"/>
      <c r="U35" s="4"/>
      <c r="V35" s="4"/>
      <c r="W35" s="4"/>
      <c r="X35" s="4"/>
      <c r="Y35" s="4"/>
      <c r="Z35" s="4"/>
    </row>
    <row r="36" ht="12.0" customHeight="1">
      <c r="A36" s="38" t="s">
        <v>93</v>
      </c>
      <c r="B36" s="4"/>
      <c r="C36" s="4"/>
      <c r="D36" s="4"/>
      <c r="E36" s="4"/>
      <c r="F36" s="4"/>
      <c r="G36" s="4"/>
      <c r="H36" s="4"/>
      <c r="I36" s="4"/>
      <c r="J36" s="4"/>
      <c r="K36" s="4"/>
      <c r="L36" s="4"/>
      <c r="M36" s="4"/>
      <c r="N36" s="4"/>
      <c r="O36" s="4"/>
      <c r="P36" s="4"/>
      <c r="Q36" s="4"/>
      <c r="R36" s="4"/>
      <c r="S36" s="4"/>
      <c r="T36" s="4"/>
      <c r="U36" s="4"/>
      <c r="V36" s="4"/>
      <c r="W36" s="4"/>
      <c r="X36" s="4"/>
      <c r="Y36" s="4"/>
      <c r="Z36" s="4"/>
    </row>
    <row r="37" ht="12.0" customHeight="1">
      <c r="A37" s="41" t="s">
        <v>67</v>
      </c>
      <c r="B37" s="41" t="s">
        <v>68</v>
      </c>
      <c r="C37" s="41" t="s">
        <v>69</v>
      </c>
      <c r="D37" s="41" t="s">
        <v>94</v>
      </c>
      <c r="E37" s="41" t="s">
        <v>95</v>
      </c>
      <c r="F37" s="1" t="s">
        <v>96</v>
      </c>
      <c r="G37" s="40" t="s">
        <v>97</v>
      </c>
      <c r="H37" s="40" t="s">
        <v>98</v>
      </c>
      <c r="I37" s="40"/>
      <c r="J37" s="40" t="s">
        <v>99</v>
      </c>
      <c r="K37" s="4" t="s">
        <v>100</v>
      </c>
      <c r="L37" s="4"/>
      <c r="M37" s="4"/>
      <c r="N37" s="4"/>
      <c r="O37" s="4" t="s">
        <v>101</v>
      </c>
      <c r="P37" s="4"/>
      <c r="Q37" s="4"/>
      <c r="R37" s="4"/>
      <c r="S37" s="4" t="s">
        <v>102</v>
      </c>
      <c r="T37" s="4"/>
      <c r="U37" s="4"/>
      <c r="V37" s="4"/>
      <c r="W37" s="4"/>
      <c r="X37" s="4"/>
      <c r="Y37" s="4"/>
      <c r="Z37" s="4"/>
    </row>
    <row r="38" ht="12.0" hidden="1" customHeight="1">
      <c r="A38" s="41"/>
      <c r="B38" s="41"/>
      <c r="C38" s="41"/>
      <c r="D38" s="41"/>
      <c r="E38" s="14"/>
      <c r="F38" s="4"/>
      <c r="G38" s="40"/>
      <c r="H38" s="40"/>
      <c r="I38" s="40"/>
      <c r="J38" s="40"/>
      <c r="K38" s="4"/>
      <c r="L38" s="4"/>
      <c r="M38" s="5"/>
      <c r="N38" s="4"/>
      <c r="O38" s="4"/>
      <c r="P38" s="4"/>
      <c r="Q38" s="4"/>
      <c r="R38" s="4"/>
      <c r="S38" s="4"/>
      <c r="T38" s="4"/>
      <c r="U38" s="4"/>
      <c r="V38" s="4"/>
      <c r="W38" s="4"/>
      <c r="X38" s="4"/>
      <c r="Y38" s="4"/>
      <c r="Z38" s="4"/>
    </row>
    <row r="39" ht="12.0" hidden="1" customHeight="1">
      <c r="A39" s="41"/>
      <c r="B39" s="41"/>
      <c r="C39" s="41"/>
      <c r="D39" s="41"/>
      <c r="E39" s="14" t="s">
        <v>103</v>
      </c>
      <c r="F39" s="4"/>
      <c r="G39" s="40"/>
      <c r="H39" s="40"/>
      <c r="I39" s="40"/>
      <c r="J39" s="40"/>
      <c r="K39" s="4"/>
      <c r="L39" s="4"/>
      <c r="M39" s="4"/>
      <c r="N39" s="4"/>
      <c r="O39" s="4"/>
      <c r="P39" s="4"/>
      <c r="Q39" s="4"/>
      <c r="R39" s="4"/>
      <c r="S39" s="4"/>
      <c r="T39" s="4"/>
      <c r="U39" s="4"/>
      <c r="V39" s="4"/>
      <c r="W39" s="4"/>
      <c r="X39" s="4"/>
      <c r="Y39" s="4"/>
      <c r="Z39" s="4"/>
    </row>
    <row r="40" ht="12.0" hidden="1" customHeight="1">
      <c r="A40" s="41"/>
      <c r="B40" s="41"/>
      <c r="C40" s="41"/>
      <c r="D40" s="41"/>
      <c r="E40" s="14" t="s">
        <v>104</v>
      </c>
      <c r="F40" s="4"/>
      <c r="G40" s="40"/>
      <c r="H40" s="40"/>
      <c r="I40" s="40"/>
      <c r="J40" s="40"/>
      <c r="K40" s="4"/>
      <c r="L40" s="4"/>
      <c r="M40" s="4"/>
      <c r="N40" s="4"/>
      <c r="O40" s="4"/>
      <c r="P40" s="4"/>
      <c r="Q40" s="4"/>
      <c r="R40" s="4"/>
      <c r="S40" s="4"/>
      <c r="T40" s="4"/>
      <c r="U40" s="4"/>
      <c r="V40" s="4"/>
      <c r="W40" s="4"/>
      <c r="X40" s="4"/>
      <c r="Y40" s="4"/>
      <c r="Z40" s="4"/>
    </row>
    <row r="41" ht="12.0" hidden="1" customHeight="1">
      <c r="A41" s="41"/>
      <c r="B41" s="41"/>
      <c r="C41" s="41"/>
      <c r="D41" s="14" t="s">
        <v>86</v>
      </c>
      <c r="E41" s="14" t="s">
        <v>105</v>
      </c>
      <c r="F41" s="4"/>
      <c r="G41" s="40"/>
      <c r="H41" s="49"/>
      <c r="I41" s="49"/>
      <c r="J41" s="40"/>
      <c r="K41" s="4"/>
      <c r="L41" s="4"/>
      <c r="M41" s="4"/>
      <c r="N41" s="4"/>
      <c r="O41" s="4"/>
      <c r="P41" s="4"/>
      <c r="Q41" s="4"/>
      <c r="R41" s="4"/>
      <c r="S41" s="4"/>
      <c r="T41" s="4"/>
      <c r="U41" s="4"/>
      <c r="V41" s="4"/>
      <c r="W41" s="4"/>
      <c r="X41" s="4"/>
      <c r="Y41" s="5"/>
      <c r="Z41" s="4"/>
    </row>
    <row r="42" ht="12.0" hidden="1" customHeight="1">
      <c r="A42" s="41"/>
      <c r="B42" s="41"/>
      <c r="C42" s="41"/>
      <c r="D42" s="14" t="s">
        <v>106</v>
      </c>
      <c r="E42" s="14" t="s">
        <v>107</v>
      </c>
      <c r="F42" s="4" t="s">
        <v>108</v>
      </c>
      <c r="G42" s="40"/>
      <c r="H42" s="40"/>
      <c r="I42" s="40"/>
      <c r="J42" s="40"/>
      <c r="K42" s="4"/>
      <c r="L42" s="4"/>
      <c r="M42" s="4"/>
      <c r="N42" s="4"/>
      <c r="O42" s="4"/>
      <c r="P42" s="4"/>
      <c r="Q42" s="4"/>
      <c r="R42" s="4"/>
      <c r="S42" s="4"/>
      <c r="T42" s="4"/>
      <c r="U42" s="4"/>
      <c r="V42" s="4"/>
      <c r="W42" s="4"/>
      <c r="X42" s="4"/>
      <c r="Y42" s="4"/>
      <c r="Z42" s="4"/>
    </row>
    <row r="43" ht="12.0" hidden="1" customHeight="1">
      <c r="A43" s="41"/>
      <c r="B43" s="41"/>
      <c r="C43" s="41"/>
      <c r="D43" s="14" t="s">
        <v>109</v>
      </c>
      <c r="E43" s="14" t="s">
        <v>110</v>
      </c>
      <c r="F43" s="4" t="s">
        <v>111</v>
      </c>
      <c r="G43" s="40"/>
      <c r="H43" s="40"/>
      <c r="I43" s="40"/>
      <c r="J43" s="40"/>
      <c r="K43" s="4" t="s">
        <v>86</v>
      </c>
      <c r="L43" s="4" t="s">
        <v>106</v>
      </c>
      <c r="M43" s="4" t="s">
        <v>109</v>
      </c>
      <c r="N43" s="1" t="s">
        <v>112</v>
      </c>
      <c r="O43" s="4" t="s">
        <v>86</v>
      </c>
      <c r="P43" s="4" t="s">
        <v>106</v>
      </c>
      <c r="Q43" s="4" t="s">
        <v>109</v>
      </c>
      <c r="R43" s="1" t="s">
        <v>113</v>
      </c>
      <c r="S43" s="4" t="s">
        <v>114</v>
      </c>
      <c r="T43" s="4" t="s">
        <v>104</v>
      </c>
      <c r="U43" s="4" t="s">
        <v>105</v>
      </c>
      <c r="V43" s="4" t="s">
        <v>107</v>
      </c>
      <c r="W43" s="4" t="s">
        <v>110</v>
      </c>
      <c r="X43" s="1" t="s">
        <v>115</v>
      </c>
      <c r="Y43" s="4"/>
      <c r="Z43" s="4"/>
    </row>
    <row r="44" ht="12.0" customHeight="1">
      <c r="A44" s="4">
        <f>'Year 4'!A43</f>
        <v>0</v>
      </c>
      <c r="B44" s="4">
        <f>'Year 4'!B43</f>
        <v>0</v>
      </c>
      <c r="C44" s="46">
        <f>'Year 4'!C43</f>
        <v>0</v>
      </c>
      <c r="D44" s="4" t="str">
        <f>'Year 4'!D43</f>
        <v>TRS</v>
      </c>
      <c r="E44" s="4" t="str">
        <f>'Year 4'!E43</f>
        <v>Employee</v>
      </c>
      <c r="F44" s="4" t="str">
        <f>'Year 4'!F43</f>
        <v>Yes</v>
      </c>
      <c r="G44" s="5">
        <f>'Year 4'!G43</f>
        <v>39326</v>
      </c>
      <c r="H44" s="4">
        <f>IF(G44&gt;Fringe1End,R44,N44)</f>
        <v>15.45</v>
      </c>
      <c r="I44" s="4"/>
      <c r="J44" s="45">
        <f t="shared" ref="J44:J59" si="8">(J19*H44/100)+X44</f>
        <v>0</v>
      </c>
      <c r="K44" s="4">
        <f>IF(D44=$D$41,F1.Hourly,0)</f>
        <v>0</v>
      </c>
      <c r="L44" s="4">
        <f>IF(D44=$D$42,F1.FS.ORP,0)</f>
        <v>0</v>
      </c>
      <c r="M44" s="4">
        <f>IF(D44=$D$43,F1.FS.TRS,0)</f>
        <v>21.7</v>
      </c>
      <c r="N44" s="50">
        <f t="shared" ref="N44:N59" si="9">SUM(K44:M44)</f>
        <v>21.7</v>
      </c>
      <c r="O44" s="4">
        <f>IF(D44=$D$41,F2.Hourly,0)</f>
        <v>0</v>
      </c>
      <c r="P44" s="4">
        <f>IF(D44=$D$42,F2.FS.ORP,0)</f>
        <v>0</v>
      </c>
      <c r="Q44" s="4">
        <f>IF(D44=$D$43,F2.FS.TRS,0)</f>
        <v>15.45</v>
      </c>
      <c r="R44" s="50">
        <f t="shared" ref="R44:R59" si="10">SUM(O44:Q44)</f>
        <v>15.45</v>
      </c>
      <c r="S44" s="46">
        <f t="shared" ref="S44:S59" si="11">IF(F44=$F$42,G19,100)</f>
        <v>0</v>
      </c>
      <c r="T44" s="4">
        <f>IF($E44=$E$40,IF($D19=$D$14,Ins.PT.E*$K19*S44/100,IF($D19=$D$15,Ins.PT.E*$K19*S44/100,Ins.E*$K19*S44/100)),0)</f>
        <v>0</v>
      </c>
      <c r="U44" s="4">
        <f>IF($E44=$E$41,IF($D19=$D$14,Ins.PT.S*$K19*S44/100,IF($D19=$D$15,Ins.PT.S*$K19*S44/100,Ins.S*$K19*S44/100)),0)</f>
        <v>0</v>
      </c>
      <c r="V44" s="4">
        <f>IF($E44=$E$42,IF($D19=$D$14,Ins.PT.C*$K19*S44/100,IF($D19=$D$15,Ins.PT.C*$K19*S44/100,Ins.C*$K19*S44/100)),0)</f>
        <v>0</v>
      </c>
      <c r="W44" s="4">
        <f>IF($E44=$E$43,IF($D19=$D$14,Ins.PT.F*$K19*S44/100,IF($D19=$D$15,Ins.PT.F*$K19*S44/100,Ins.F*$K19*S44/100)),0)</f>
        <v>0</v>
      </c>
      <c r="X44" s="51">
        <f>IF(D19=$D$18,ROUNDDOWN(DAYS360(G44,$J$4)/(360*Long.Per),0)*20*K19*G19/100,0)+SUM(T44:W44)</f>
        <v>0</v>
      </c>
      <c r="Y44" s="4"/>
      <c r="Z44" s="4"/>
    </row>
    <row r="45" ht="12.0" customHeight="1">
      <c r="A45" s="4">
        <f>'Year 4'!A44</f>
        <v>0</v>
      </c>
      <c r="B45" s="4">
        <f>'Year 4'!B44</f>
        <v>0</v>
      </c>
      <c r="C45" s="46">
        <f>'Year 4'!C44</f>
        <v>0</v>
      </c>
      <c r="D45" s="4" t="str">
        <f>'Year 4'!D44</f>
        <v>TRS</v>
      </c>
      <c r="E45" s="4" t="str">
        <f>'Year 4'!E44</f>
        <v>Employee</v>
      </c>
      <c r="F45" s="4" t="str">
        <f>'Year 4'!F44</f>
        <v>Yes</v>
      </c>
      <c r="G45" s="5">
        <f>'Year 4'!G44</f>
        <v>39326</v>
      </c>
      <c r="H45" s="4">
        <f>IF(G45&gt;Fringe1End,R45,N45)</f>
        <v>15.45</v>
      </c>
      <c r="I45" s="4"/>
      <c r="J45" s="45">
        <f t="shared" si="8"/>
        <v>0</v>
      </c>
      <c r="K45" s="4">
        <f>IF(D45=$D$41,F1.Hourly,0)</f>
        <v>0</v>
      </c>
      <c r="L45" s="4">
        <f>IF(D45=$D$42,F1.FS.ORP,0)</f>
        <v>0</v>
      </c>
      <c r="M45" s="4">
        <f>IF(D45=$D$43,F1.FS.TRS,0)</f>
        <v>21.7</v>
      </c>
      <c r="N45" s="50">
        <f t="shared" si="9"/>
        <v>21.7</v>
      </c>
      <c r="O45" s="4">
        <f>IF(D45=$D$41,F2.Hourly,0)</f>
        <v>0</v>
      </c>
      <c r="P45" s="4">
        <f>IF(D45=$D$42,F2.FS.ORP,0)</f>
        <v>0</v>
      </c>
      <c r="Q45" s="4">
        <f>IF(D45=$D$43,F2.FS.TRS,0)</f>
        <v>15.45</v>
      </c>
      <c r="R45" s="50">
        <f t="shared" si="10"/>
        <v>15.45</v>
      </c>
      <c r="S45" s="46">
        <f t="shared" si="11"/>
        <v>0</v>
      </c>
      <c r="T45" s="4">
        <f>IF($E45=$E$40,IF($D20=$D$14,Ins.PT.E*$K20*S45/100,IF($D20=$D$15,Ins.PT.E*$K20*S45/100,Ins.E*$K20*S45/100)),0)</f>
        <v>0</v>
      </c>
      <c r="U45" s="4">
        <f>IF($E45=$E$41,IF($D20=$D$14,Ins.PT.S*$K20*S45/100,IF($D20=$D$15,Ins.PT.S*$K20*S45/100,Ins.S*$K20*S45/100)),0)</f>
        <v>0</v>
      </c>
      <c r="V45" s="4">
        <f>IF($E45=$E$42,IF($D20=$D$14,Ins.PT.C*$K20*S45/100,IF($D20=$D$15,Ins.PT.C*$K20*S45/100,Ins.C*$K20*S45/100)),0)</f>
        <v>0</v>
      </c>
      <c r="W45" s="4">
        <f>IF($E45=$E$43,IF($D20=$D$14,Ins.PT.F*$K20*S45/100,IF($D20=$D$15,Ins.PT.F*$K20*S45/100,Ins.F*$K20*S45/100)),0)</f>
        <v>0</v>
      </c>
      <c r="X45" s="51">
        <f>IF(D20=$D$18,ROUNDDOWN(DAYS360(G45,$J$4)/(360*Long.Per),0)*20*K20*G20/100,0)+SUM(T45:W45)</f>
        <v>0</v>
      </c>
      <c r="Y45" s="4"/>
      <c r="Z45" s="4"/>
    </row>
    <row r="46" ht="12.0" customHeight="1">
      <c r="A46" s="4">
        <f>'Year 4'!A45</f>
        <v>0</v>
      </c>
      <c r="B46" s="4">
        <f>'Year 4'!B45</f>
        <v>0</v>
      </c>
      <c r="C46" s="46">
        <f>'Year 4'!C45</f>
        <v>0</v>
      </c>
      <c r="D46" s="4" t="str">
        <f>'Year 4'!D45</f>
        <v>TRS</v>
      </c>
      <c r="E46" s="4" t="str">
        <f>'Year 4'!E45</f>
        <v>Employee</v>
      </c>
      <c r="F46" s="4" t="str">
        <f>'Year 4'!F45</f>
        <v>Yes</v>
      </c>
      <c r="G46" s="5">
        <f>'Year 4'!G45</f>
        <v>39326</v>
      </c>
      <c r="H46" s="4">
        <f>IF(G46&gt;Fringe1End,R46,N46)</f>
        <v>15.45</v>
      </c>
      <c r="I46" s="4"/>
      <c r="J46" s="45">
        <f t="shared" si="8"/>
        <v>0</v>
      </c>
      <c r="K46" s="4">
        <f>IF(D46=$D$41,F1.Hourly,0)</f>
        <v>0</v>
      </c>
      <c r="L46" s="4">
        <f>IF(D46=$D$42,F1.FS.ORP,0)</f>
        <v>0</v>
      </c>
      <c r="M46" s="4">
        <f>IF(D46=$D$43,F1.FS.TRS,0)</f>
        <v>21.7</v>
      </c>
      <c r="N46" s="50">
        <f t="shared" si="9"/>
        <v>21.7</v>
      </c>
      <c r="O46" s="4">
        <f>IF(D46=$D$41,F2.Hourly,0)</f>
        <v>0</v>
      </c>
      <c r="P46" s="4">
        <f>IF(D46=$D$42,F2.FS.ORP,0)</f>
        <v>0</v>
      </c>
      <c r="Q46" s="4">
        <f>IF(D46=$D$43,F2.FS.TRS,0)</f>
        <v>15.45</v>
      </c>
      <c r="R46" s="50">
        <f t="shared" si="10"/>
        <v>15.45</v>
      </c>
      <c r="S46" s="46">
        <f t="shared" si="11"/>
        <v>0</v>
      </c>
      <c r="T46" s="4">
        <f>IF($E46=$E$40,IF($D21=$D$14,Ins.PT.E*$K21*S46/100,IF($D21=$D$15,Ins.PT.E*$K21*S46/100,Ins.E*$K21*S46/100)),0)</f>
        <v>0</v>
      </c>
      <c r="U46" s="4">
        <f>IF($E46=$E$41,IF($D21=$D$14,Ins.PT.S*$K21*S46/100,IF($D21=$D$15,Ins.PT.S*$K21*S46/100,Ins.S*$K21*S46/100)),0)</f>
        <v>0</v>
      </c>
      <c r="V46" s="4">
        <f>IF($E46=$E$42,IF($D21=$D$14,Ins.PT.C*$K21*S46/100,IF($D21=$D$15,Ins.PT.C*$K21*S46/100,Ins.C*$K21*S46/100)),0)</f>
        <v>0</v>
      </c>
      <c r="W46" s="4">
        <f>IF($E46=$E$43,IF($D21=$D$14,Ins.PT.F*$K21*S46/100,IF($D21=$D$15,Ins.PT.F*$K21*S46/100,Ins.F*$K21*S46/100)),0)</f>
        <v>0</v>
      </c>
      <c r="X46" s="51">
        <f>IF(D21=$D$18,ROUNDDOWN(DAYS360(G46,$J$4)/(360*Long.Per),0)*20*K21*G21/100,0)+SUM(T46:W46)</f>
        <v>0</v>
      </c>
      <c r="Y46" s="4"/>
      <c r="Z46" s="4"/>
    </row>
    <row r="47" ht="12.0" customHeight="1">
      <c r="A47" s="4">
        <f>'Year 4'!A46</f>
        <v>0</v>
      </c>
      <c r="B47" s="4">
        <f>'Year 4'!B46</f>
        <v>0</v>
      </c>
      <c r="C47" s="46">
        <f>'Year 4'!C46</f>
        <v>0</v>
      </c>
      <c r="D47" s="4" t="str">
        <f>'Year 4'!D46</f>
        <v>TRS</v>
      </c>
      <c r="E47" s="4" t="str">
        <f>'Year 4'!E46</f>
        <v>Employee</v>
      </c>
      <c r="F47" s="4" t="str">
        <f>'Year 4'!F46</f>
        <v>Yes</v>
      </c>
      <c r="G47" s="5">
        <f>'Year 4'!G46</f>
        <v>39326</v>
      </c>
      <c r="H47" s="4">
        <f>IF(G47&gt;Fringe1End,R47,N47)</f>
        <v>15.45</v>
      </c>
      <c r="I47" s="4"/>
      <c r="J47" s="45">
        <f t="shared" si="8"/>
        <v>0</v>
      </c>
      <c r="K47" s="4">
        <f>IF(D47=$D$41,F1.Hourly,0)</f>
        <v>0</v>
      </c>
      <c r="L47" s="4">
        <f>IF(D47=$D$42,F1.FS.ORP,0)</f>
        <v>0</v>
      </c>
      <c r="M47" s="4">
        <f>IF(D47=$D$43,F1.FS.TRS,0)</f>
        <v>21.7</v>
      </c>
      <c r="N47" s="50">
        <f t="shared" si="9"/>
        <v>21.7</v>
      </c>
      <c r="O47" s="4">
        <f>IF(D47=$D$41,F2.Hourly,0)</f>
        <v>0</v>
      </c>
      <c r="P47" s="4">
        <f>IF(D47=$D$42,F2.FS.ORP,0)</f>
        <v>0</v>
      </c>
      <c r="Q47" s="4">
        <f>IF(D47=$D$43,F2.FS.TRS,0)</f>
        <v>15.45</v>
      </c>
      <c r="R47" s="50">
        <f t="shared" si="10"/>
        <v>15.45</v>
      </c>
      <c r="S47" s="46">
        <f t="shared" si="11"/>
        <v>0</v>
      </c>
      <c r="T47" s="4">
        <f>IF($E47=$E$40,IF($D22=$D$14,Ins.PT.E*$K22*S47/100,IF($D22=$D$15,Ins.PT.E*$K22*S47/100,Ins.E*$K22*S47/100)),0)</f>
        <v>0</v>
      </c>
      <c r="U47" s="4">
        <f>IF($E47=$E$41,IF($D22=$D$14,Ins.PT.S*$K22*S47/100,IF($D22=$D$15,Ins.PT.S*$K22*S47/100,Ins.S*$K22*S47/100)),0)</f>
        <v>0</v>
      </c>
      <c r="V47" s="4">
        <f>IF($E47=$E$42,IF($D22=$D$14,Ins.PT.C*$K22*S47/100,IF($D22=$D$15,Ins.PT.C*$K22*S47/100,Ins.C*$K22*S47/100)),0)</f>
        <v>0</v>
      </c>
      <c r="W47" s="4">
        <f>IF($E47=$E$43,IF($D22=$D$14,Ins.PT.F*$K22*S47/100,IF($D22=$D$15,Ins.PT.F*$K22*S47/100,Ins.F*$K22*S47/100)),0)</f>
        <v>0</v>
      </c>
      <c r="X47" s="51">
        <f>IF(D22=$D$18,ROUNDDOWN(DAYS360(G47,$J$4)/(360*Long.Per),0)*20*K22*G22/100,0)+SUM(T47:W47)</f>
        <v>0</v>
      </c>
      <c r="Y47" s="4"/>
      <c r="Z47" s="4"/>
    </row>
    <row r="48" ht="12.0" customHeight="1">
      <c r="A48" s="4">
        <f>'Year 4'!A47</f>
        <v>0</v>
      </c>
      <c r="B48" s="4">
        <f>'Year 4'!B47</f>
        <v>0</v>
      </c>
      <c r="C48" s="46">
        <f>'Year 4'!C47</f>
        <v>0</v>
      </c>
      <c r="D48" s="4" t="str">
        <f>'Year 4'!D47</f>
        <v>TRS</v>
      </c>
      <c r="E48" s="4" t="str">
        <f>'Year 4'!E47</f>
        <v>Employee</v>
      </c>
      <c r="F48" s="4" t="str">
        <f>'Year 4'!F47</f>
        <v>Yes</v>
      </c>
      <c r="G48" s="5">
        <f>'Year 4'!G47</f>
        <v>39326</v>
      </c>
      <c r="H48" s="4">
        <f>IF(G48&gt;Fringe1End,R48,N48)</f>
        <v>15.45</v>
      </c>
      <c r="I48" s="4"/>
      <c r="J48" s="45">
        <f t="shared" si="8"/>
        <v>0</v>
      </c>
      <c r="K48" s="4">
        <f>IF(D48=$D$41,F1.Hourly,0)</f>
        <v>0</v>
      </c>
      <c r="L48" s="4">
        <f>IF(D48=$D$42,F1.FS.ORP,0)</f>
        <v>0</v>
      </c>
      <c r="M48" s="4">
        <f>IF(D48=$D$43,F1.FS.TRS,0)</f>
        <v>21.7</v>
      </c>
      <c r="N48" s="50">
        <f t="shared" si="9"/>
        <v>21.7</v>
      </c>
      <c r="O48" s="4">
        <f>IF(D48=$D$41,F2.Hourly,0)</f>
        <v>0</v>
      </c>
      <c r="P48" s="4">
        <f>IF(D48=$D$42,F2.FS.ORP,0)</f>
        <v>0</v>
      </c>
      <c r="Q48" s="4">
        <f>IF(D48=$D$43,F2.FS.TRS,0)</f>
        <v>15.45</v>
      </c>
      <c r="R48" s="50">
        <f t="shared" si="10"/>
        <v>15.45</v>
      </c>
      <c r="S48" s="46">
        <f t="shared" si="11"/>
        <v>0</v>
      </c>
      <c r="T48" s="4">
        <f>IF($E48=$E$40,IF($D23=$D$14,Ins.PT.E*$K23*S48/100,IF($D23=$D$15,Ins.PT.E*$K23*S48/100,Ins.E*$K23*S48/100)),0)</f>
        <v>0</v>
      </c>
      <c r="U48" s="4">
        <f>IF($E48=$E$41,IF($D23=$D$14,Ins.PT.S*$K23*S48/100,IF($D23=$D$15,Ins.PT.S*$K23*S48/100,Ins.S*$K23*S48/100)),0)</f>
        <v>0</v>
      </c>
      <c r="V48" s="4">
        <f>IF($E48=$E$42,IF($D23=$D$14,Ins.PT.C*$K23*S48/100,IF($D23=$D$15,Ins.PT.C*$K23*S48/100,Ins.C*$K23*S48/100)),0)</f>
        <v>0</v>
      </c>
      <c r="W48" s="4">
        <f>IF($E48=$E$43,IF($D23=$D$14,Ins.PT.F*$K23*S48/100,IF($D23=$D$15,Ins.PT.F*$K23*S48/100,Ins.F*$K23*S48/100)),0)</f>
        <v>0</v>
      </c>
      <c r="X48" s="51">
        <f>IF(D23=$D$18,ROUNDDOWN(DAYS360(G48,$J$4)/(360*Long.Per),0)*20*K23*G23/100,0)+SUM(T48:W48)</f>
        <v>0</v>
      </c>
      <c r="Y48" s="4"/>
      <c r="Z48" s="4"/>
    </row>
    <row r="49" ht="12.0" customHeight="1">
      <c r="A49" s="4">
        <f>'Year 4'!A48</f>
        <v>0</v>
      </c>
      <c r="B49" s="4">
        <f>'Year 4'!B48</f>
        <v>0</v>
      </c>
      <c r="C49" s="46">
        <f>'Year 4'!C48</f>
        <v>0</v>
      </c>
      <c r="D49" s="4" t="str">
        <f>'Year 4'!D48</f>
        <v>TRS</v>
      </c>
      <c r="E49" s="4" t="str">
        <f>'Year 4'!E48</f>
        <v>Employee</v>
      </c>
      <c r="F49" s="4" t="str">
        <f>'Year 4'!F48</f>
        <v>Yes</v>
      </c>
      <c r="G49" s="5">
        <f>'Year 4'!G48</f>
        <v>39326</v>
      </c>
      <c r="H49" s="4">
        <f>IF(G49&gt;Fringe1End,R49,N49)</f>
        <v>15.45</v>
      </c>
      <c r="I49" s="4"/>
      <c r="J49" s="45">
        <f t="shared" si="8"/>
        <v>0</v>
      </c>
      <c r="K49" s="4">
        <f>IF(D49=$D$41,F1.Hourly,0)</f>
        <v>0</v>
      </c>
      <c r="L49" s="4">
        <f>IF(D49=$D$42,F1.FS.ORP,0)</f>
        <v>0</v>
      </c>
      <c r="M49" s="4">
        <f>IF(D49=$D$43,F1.FS.TRS,0)</f>
        <v>21.7</v>
      </c>
      <c r="N49" s="50">
        <f t="shared" si="9"/>
        <v>21.7</v>
      </c>
      <c r="O49" s="4">
        <f>IF(D49=$D$41,F2.Hourly,0)</f>
        <v>0</v>
      </c>
      <c r="P49" s="4">
        <f>IF(D49=$D$42,F2.FS.ORP,0)</f>
        <v>0</v>
      </c>
      <c r="Q49" s="4">
        <f>IF(D49=$D$43,F2.FS.TRS,0)</f>
        <v>15.45</v>
      </c>
      <c r="R49" s="50">
        <f t="shared" si="10"/>
        <v>15.45</v>
      </c>
      <c r="S49" s="46">
        <f t="shared" si="11"/>
        <v>0</v>
      </c>
      <c r="T49" s="4">
        <f>IF($E49=$E$40,IF($D24=$D$14,Ins.PT.E*$K24*S49/100,IF($D24=$D$15,Ins.PT.E*$K24*S49/100,Ins.E*$K24*S49/100)),0)</f>
        <v>0</v>
      </c>
      <c r="U49" s="4">
        <f>IF($E49=$E$41,IF($D24=$D$14,Ins.PT.S*$K24*S49/100,IF($D24=$D$15,Ins.PT.S*$K24*S49/100,Ins.S*$K24*S49/100)),0)</f>
        <v>0</v>
      </c>
      <c r="V49" s="4">
        <f>IF($E49=$E$42,IF($D24=$D$14,Ins.PT.C*$K24*S49/100,IF($D24=$D$15,Ins.PT.C*$K24*S49/100,Ins.C*$K24*S49/100)),0)</f>
        <v>0</v>
      </c>
      <c r="W49" s="4">
        <f>IF($E49=$E$43,IF($D24=$D$14,Ins.PT.F*$K24*S49/100,IF($D24=$D$15,Ins.PT.F*$K24*S49/100,Ins.F*$K24*S49/100)),0)</f>
        <v>0</v>
      </c>
      <c r="X49" s="51">
        <f>IF(D24=$D$18,ROUNDDOWN(DAYS360(G49,$J$4)/(360*Long.Per),0)*20*K24*G24/100,0)+SUM(T49:W49)</f>
        <v>0</v>
      </c>
      <c r="Y49" s="4"/>
      <c r="Z49" s="4"/>
    </row>
    <row r="50" ht="12.0" hidden="1" customHeight="1">
      <c r="A50" s="4">
        <f>'Year 4'!A49</f>
        <v>0</v>
      </c>
      <c r="B50" s="4">
        <f>'Year 4'!B49</f>
        <v>0</v>
      </c>
      <c r="C50" s="46">
        <f>'Year 4'!C49</f>
        <v>0</v>
      </c>
      <c r="D50" s="4" t="str">
        <f>'Year 4'!D49</f>
        <v>TRS</v>
      </c>
      <c r="E50" s="4" t="str">
        <f>'Year 4'!E49</f>
        <v>Employee</v>
      </c>
      <c r="F50" s="4" t="str">
        <f>'Year 4'!F49</f>
        <v>No</v>
      </c>
      <c r="G50" s="5">
        <f>'Year 4'!G49</f>
        <v>39326</v>
      </c>
      <c r="H50" s="4">
        <f>IF(G50&gt;Fringe1End,R50,N50)</f>
        <v>15.45</v>
      </c>
      <c r="I50" s="4"/>
      <c r="J50" s="45">
        <f t="shared" si="8"/>
        <v>0</v>
      </c>
      <c r="K50" s="4">
        <f>IF(D50=$D$41,F1.Hourly,0)</f>
        <v>0</v>
      </c>
      <c r="L50" s="4">
        <f>IF(D50=$D$42,F1.FS.ORP,0)</f>
        <v>0</v>
      </c>
      <c r="M50" s="4">
        <f>IF(D50=$D$43,F1.FS.TRS,0)</f>
        <v>21.7</v>
      </c>
      <c r="N50" s="50">
        <f t="shared" si="9"/>
        <v>21.7</v>
      </c>
      <c r="O50" s="4">
        <f>IF(D50=$D$41,F2.Hourly,0)</f>
        <v>0</v>
      </c>
      <c r="P50" s="4">
        <f>IF(D50=$D$42,F2.FS.ORP,0)</f>
        <v>0</v>
      </c>
      <c r="Q50" s="4">
        <f>IF(D50=$D$43,F2.FS.TRS,0)</f>
        <v>15.45</v>
      </c>
      <c r="R50" s="50">
        <f t="shared" si="10"/>
        <v>15.45</v>
      </c>
      <c r="S50" s="4">
        <f t="shared" si="11"/>
        <v>100</v>
      </c>
      <c r="T50" s="4">
        <f>IF($E50=$E$40,IF($D25=$D$14,Ins.PT.E*$K25*S50/100,IF($D25=$D$15,Ins.PT.E*$K25*S50/100,Ins.E*$K25*S50/100)),0)</f>
        <v>0</v>
      </c>
      <c r="U50" s="4">
        <f>IF($E50=$E$41,IF($D25=$D$14,Ins.PT.S*$K25*S50/100,IF($D25=$D$15,Ins.PT.S*$K25*S50/100,Ins.S*$K25*S50/100)),0)</f>
        <v>0</v>
      </c>
      <c r="V50" s="4">
        <f>IF($E50=$E$42,IF($D25=$D$14,Ins.PT.C*$K25*S50/100,IF($D25=$D$15,Ins.PT.C*$K25*S50/100,Ins.C*$K25*S50/100)),0)</f>
        <v>0</v>
      </c>
      <c r="W50" s="4">
        <f>IF($E50=$E$43,IF($D25=$D$14,Ins.PT.F*$K25*S50/100,IF($D25=$D$15,Ins.PT.F*$K25*S50/100,Ins.F*$K25*S50/100)),0)</f>
        <v>0</v>
      </c>
      <c r="X50" s="51">
        <f>IF(D25=$D$18,ROUNDDOWN(DAYS360(G50,$J$4)/(360*Long.Per),0)*20*K25*G25/100,0)+SUM(T50:W50)</f>
        <v>0</v>
      </c>
      <c r="Y50" s="4"/>
      <c r="Z50" s="4"/>
    </row>
    <row r="51" ht="12.0" hidden="1" customHeight="1">
      <c r="A51" s="4">
        <f>'Year 4'!A50</f>
        <v>0</v>
      </c>
      <c r="B51" s="4">
        <f>'Year 4'!B50</f>
        <v>0</v>
      </c>
      <c r="C51" s="46">
        <f>'Year 4'!C50</f>
        <v>0</v>
      </c>
      <c r="D51" s="4" t="str">
        <f>'Year 4'!D50</f>
        <v>TRS</v>
      </c>
      <c r="E51" s="4" t="str">
        <f>'Year 4'!E50</f>
        <v>Employee</v>
      </c>
      <c r="F51" s="4" t="str">
        <f>'Year 4'!F50</f>
        <v>No</v>
      </c>
      <c r="G51" s="5">
        <f>'Year 4'!G50</f>
        <v>39326</v>
      </c>
      <c r="H51" s="4">
        <f>IF(G51&gt;Fringe1End,R51,N51)</f>
        <v>15.45</v>
      </c>
      <c r="I51" s="4"/>
      <c r="J51" s="45">
        <f t="shared" si="8"/>
        <v>0</v>
      </c>
      <c r="K51" s="4">
        <f>IF(D51=$D$41,F1.Hourly,0)</f>
        <v>0</v>
      </c>
      <c r="L51" s="4">
        <f>IF(D51=$D$42,F1.FS.ORP,0)</f>
        <v>0</v>
      </c>
      <c r="M51" s="4">
        <f>IF(D51=$D$43,F1.FS.TRS,0)</f>
        <v>21.7</v>
      </c>
      <c r="N51" s="50">
        <f t="shared" si="9"/>
        <v>21.7</v>
      </c>
      <c r="O51" s="4">
        <f>IF(D51=$D$41,F2.Hourly,0)</f>
        <v>0</v>
      </c>
      <c r="P51" s="4">
        <f>IF(D51=$D$42,F2.FS.ORP,0)</f>
        <v>0</v>
      </c>
      <c r="Q51" s="4">
        <f>IF(D51=$D$43,F2.FS.TRS,0)</f>
        <v>15.45</v>
      </c>
      <c r="R51" s="50">
        <f t="shared" si="10"/>
        <v>15.45</v>
      </c>
      <c r="S51" s="4">
        <f t="shared" si="11"/>
        <v>100</v>
      </c>
      <c r="T51" s="4">
        <f>IF($E51=$E$40,IF($D26=$D$14,Ins.PT.E*$K26*S51/100,IF($D26=$D$15,Ins.PT.E*$K26*S51/100,Ins.E*$K26*S51/100)),0)</f>
        <v>0</v>
      </c>
      <c r="U51" s="4">
        <f>IF($E51=$E$41,IF($D26=$D$14,Ins.PT.S*$K26*S51/100,IF($D26=$D$15,Ins.PT.S*$K26*S51/100,Ins.S*$K26*S51/100)),0)</f>
        <v>0</v>
      </c>
      <c r="V51" s="4">
        <f>IF($E51=$E$42,IF($D26=$D$14,Ins.PT.C*$K26*S51/100,IF($D26=$D$15,Ins.PT.C*$K26*S51/100,Ins.C*$K26*S51/100)),0)</f>
        <v>0</v>
      </c>
      <c r="W51" s="4">
        <f>IF($E51=$E$43,IF($D26=$D$14,Ins.PT.F*$K26*S51/100,IF($D26=$D$15,Ins.PT.F*$K26*S51/100,Ins.F*$K26*S51/100)),0)</f>
        <v>0</v>
      </c>
      <c r="X51" s="51">
        <f>IF(D26=$D$18,ROUNDDOWN(DAYS360(G51,$J$4)/(360*Long.Per),0)*20*K26*G26/100,0)+SUM(T51:W51)</f>
        <v>0</v>
      </c>
      <c r="Y51" s="4"/>
      <c r="Z51" s="4"/>
    </row>
    <row r="52" ht="12.0" hidden="1" customHeight="1">
      <c r="A52" s="4">
        <f>'Year 4'!A51</f>
        <v>0</v>
      </c>
      <c r="B52" s="4">
        <f>'Year 4'!B51</f>
        <v>0</v>
      </c>
      <c r="C52" s="46">
        <f>'Year 4'!C51</f>
        <v>0</v>
      </c>
      <c r="D52" s="4" t="str">
        <f>'Year 4'!D51</f>
        <v>TRS</v>
      </c>
      <c r="E52" s="4" t="str">
        <f>'Year 4'!E51</f>
        <v>Employee</v>
      </c>
      <c r="F52" s="4" t="str">
        <f>'Year 4'!F51</f>
        <v>No</v>
      </c>
      <c r="G52" s="5">
        <f>'Year 4'!G51</f>
        <v>39326</v>
      </c>
      <c r="H52" s="4">
        <f>IF(G52&gt;Fringe1End,R52,N52)</f>
        <v>15.45</v>
      </c>
      <c r="I52" s="4"/>
      <c r="J52" s="45">
        <f t="shared" si="8"/>
        <v>0</v>
      </c>
      <c r="K52" s="4">
        <f>IF(D52=$D$41,F1.Hourly,0)</f>
        <v>0</v>
      </c>
      <c r="L52" s="4">
        <f>IF(D52=$D$42,F1.FS.ORP,0)</f>
        <v>0</v>
      </c>
      <c r="M52" s="4">
        <f>IF(D52=$D$43,F1.FS.TRS,0)</f>
        <v>21.7</v>
      </c>
      <c r="N52" s="50">
        <f t="shared" si="9"/>
        <v>21.7</v>
      </c>
      <c r="O52" s="4">
        <f>IF(D52=$D$41,F2.Hourly,0)</f>
        <v>0</v>
      </c>
      <c r="P52" s="4">
        <f>IF(D52=$D$42,F2.FS.ORP,0)</f>
        <v>0</v>
      </c>
      <c r="Q52" s="4">
        <f>IF(D52=$D$43,F2.FS.TRS,0)</f>
        <v>15.45</v>
      </c>
      <c r="R52" s="50">
        <f t="shared" si="10"/>
        <v>15.45</v>
      </c>
      <c r="S52" s="4">
        <f t="shared" si="11"/>
        <v>100</v>
      </c>
      <c r="T52" s="4">
        <f>IF($E52=$E$40,IF($D27=$D$14,Ins.PT.E*$K27*S52/100,IF($D27=$D$15,Ins.PT.E*$K27*S52/100,Ins.E*$K27*S52/100)),0)</f>
        <v>0</v>
      </c>
      <c r="U52" s="4">
        <f>IF($E52=$E$41,IF($D27=$D$14,Ins.PT.S*$K27*S52/100,IF($D27=$D$15,Ins.PT.S*$K27*S52/100,Ins.S*$K27*S52/100)),0)</f>
        <v>0</v>
      </c>
      <c r="V52" s="4">
        <f>IF($E52=$E$42,IF($D27=$D$14,Ins.PT.C*$K27*S52/100,IF($D27=$D$15,Ins.PT.C*$K27*S52/100,Ins.C*$K27*S52/100)),0)</f>
        <v>0</v>
      </c>
      <c r="W52" s="4">
        <f>IF($E52=$E$43,IF($D27=$D$14,Ins.PT.F*$K27*S52/100,IF($D27=$D$15,Ins.PT.F*$K27*S52/100,Ins.F*$K27*S52/100)),0)</f>
        <v>0</v>
      </c>
      <c r="X52" s="51">
        <f>IF(D27=$D$18,ROUNDDOWN(DAYS360(G52,$J$4)/(360*Long.Per),0)*20*K27*G27/100,0)+SUM(T52:W52)</f>
        <v>0</v>
      </c>
      <c r="Y52" s="4"/>
      <c r="Z52" s="4"/>
    </row>
    <row r="53" ht="12.0" hidden="1" customHeight="1">
      <c r="A53" s="4">
        <f>'Year 4'!A52</f>
        <v>0</v>
      </c>
      <c r="B53" s="4">
        <f>'Year 4'!B52</f>
        <v>0</v>
      </c>
      <c r="C53" s="46">
        <f>'Year 4'!C52</f>
        <v>0</v>
      </c>
      <c r="D53" s="4" t="str">
        <f>'Year 4'!D52</f>
        <v>TRS</v>
      </c>
      <c r="E53" s="4" t="str">
        <f>'Year 4'!E52</f>
        <v>Employee</v>
      </c>
      <c r="F53" s="4" t="str">
        <f>'Year 4'!F52</f>
        <v>No</v>
      </c>
      <c r="G53" s="5">
        <f>'Year 4'!G52</f>
        <v>39326</v>
      </c>
      <c r="H53" s="4">
        <f>IF(G53&gt;Fringe1End,R53,N53)</f>
        <v>15.45</v>
      </c>
      <c r="I53" s="4"/>
      <c r="J53" s="45">
        <f t="shared" si="8"/>
        <v>0</v>
      </c>
      <c r="K53" s="4">
        <f>IF(D53=$D$41,F1.Hourly,0)</f>
        <v>0</v>
      </c>
      <c r="L53" s="4">
        <f>IF(D53=$D$42,F1.FS.ORP,0)</f>
        <v>0</v>
      </c>
      <c r="M53" s="4">
        <f>IF(D53=$D$43,F1.FS.TRS,0)</f>
        <v>21.7</v>
      </c>
      <c r="N53" s="50">
        <f t="shared" si="9"/>
        <v>21.7</v>
      </c>
      <c r="O53" s="4">
        <f>IF(D53=$D$41,F2.Hourly,0)</f>
        <v>0</v>
      </c>
      <c r="P53" s="4">
        <f>IF(D53=$D$42,F2.FS.ORP,0)</f>
        <v>0</v>
      </c>
      <c r="Q53" s="4">
        <f>IF(D53=$D$43,F2.FS.TRS,0)</f>
        <v>15.45</v>
      </c>
      <c r="R53" s="50">
        <f t="shared" si="10"/>
        <v>15.45</v>
      </c>
      <c r="S53" s="4">
        <f t="shared" si="11"/>
        <v>100</v>
      </c>
      <c r="T53" s="4">
        <f>IF($E53=$E$40,IF($D28=$D$14,Ins.PT.E*$K28*S53/100,IF($D28=$D$15,Ins.PT.E*$K28*S53/100,Ins.E*$K28*S53/100)),0)</f>
        <v>0</v>
      </c>
      <c r="U53" s="4">
        <f>IF($E53=$E$41,IF($D28=$D$14,Ins.PT.S*$K28*S53/100,IF($D28=$D$15,Ins.PT.S*$K28*S53/100,Ins.S*$K28*S53/100)),0)</f>
        <v>0</v>
      </c>
      <c r="V53" s="4">
        <f>IF($E53=$E$42,IF($D28=$D$14,Ins.PT.C*$K28*S53/100,IF($D28=$D$15,Ins.PT.C*$K28*S53/100,Ins.C*$K28*S53/100)),0)</f>
        <v>0</v>
      </c>
      <c r="W53" s="4">
        <f>IF($E53=$E$43,IF($D28=$D$14,Ins.PT.F*$K28*S53/100,IF($D28=$D$15,Ins.PT.F*$K28*S53/100,Ins.F*$K28*S53/100)),0)</f>
        <v>0</v>
      </c>
      <c r="X53" s="51">
        <f>IF(D28=$D$18,ROUNDDOWN(DAYS360(G53,$J$4)/(360*Long.Per),0)*20*K28*G28/100,0)+SUM(T53:W53)</f>
        <v>0</v>
      </c>
      <c r="Y53" s="4"/>
      <c r="Z53" s="4"/>
    </row>
    <row r="54" ht="12.0" hidden="1" customHeight="1">
      <c r="A54" s="4">
        <f>'Year 4'!A53</f>
        <v>0</v>
      </c>
      <c r="B54" s="4">
        <f>'Year 4'!B53</f>
        <v>0</v>
      </c>
      <c r="C54" s="46">
        <f>'Year 4'!C53</f>
        <v>0</v>
      </c>
      <c r="D54" s="4" t="str">
        <f>'Year 4'!D53</f>
        <v>TRS</v>
      </c>
      <c r="E54" s="4" t="str">
        <f>'Year 4'!E53</f>
        <v>Employee</v>
      </c>
      <c r="F54" s="4" t="str">
        <f>'Year 4'!F53</f>
        <v>No</v>
      </c>
      <c r="G54" s="5">
        <f>'Year 4'!G53</f>
        <v>39326</v>
      </c>
      <c r="H54" s="4">
        <f>IF(G54&gt;Fringe1End,R54,N54)</f>
        <v>15.45</v>
      </c>
      <c r="I54" s="4"/>
      <c r="J54" s="45">
        <f t="shared" si="8"/>
        <v>0</v>
      </c>
      <c r="K54" s="4">
        <f>IF(D54=$D$41,F1.Hourly,0)</f>
        <v>0</v>
      </c>
      <c r="L54" s="4">
        <f>IF(D54=$D$42,F1.FS.ORP,0)</f>
        <v>0</v>
      </c>
      <c r="M54" s="4">
        <f>IF(D54=$D$43,F1.FS.TRS,0)</f>
        <v>21.7</v>
      </c>
      <c r="N54" s="50">
        <f t="shared" si="9"/>
        <v>21.7</v>
      </c>
      <c r="O54" s="4">
        <f>IF(D54=$D$41,F2.Hourly,0)</f>
        <v>0</v>
      </c>
      <c r="P54" s="4">
        <f>IF(D54=$D$42,F2.FS.ORP,0)</f>
        <v>0</v>
      </c>
      <c r="Q54" s="4">
        <f>IF(D54=$D$43,F2.FS.TRS,0)</f>
        <v>15.45</v>
      </c>
      <c r="R54" s="50">
        <f t="shared" si="10"/>
        <v>15.45</v>
      </c>
      <c r="S54" s="4">
        <f t="shared" si="11"/>
        <v>100</v>
      </c>
      <c r="T54" s="4">
        <f>IF($E54=$E$40,IF($D29=$D$14,Ins.PT.E*$K29*S54/100,IF($D29=$D$15,Ins.PT.E*$K29*S54/100,Ins.E*$K29*S54/100)),0)</f>
        <v>0</v>
      </c>
      <c r="U54" s="4">
        <f>IF($E54=$E$41,IF($D29=$D$14,Ins.PT.S*$K29*S54/100,IF($D29=$D$15,Ins.PT.S*$K29*S54/100,Ins.S*$K29*S54/100)),0)</f>
        <v>0</v>
      </c>
      <c r="V54" s="4">
        <f>IF($E54=$E$42,IF($D29=$D$14,Ins.PT.C*$K29*S54/100,IF($D29=$D$15,Ins.PT.C*$K29*S54/100,Ins.C*$K29*S54/100)),0)</f>
        <v>0</v>
      </c>
      <c r="W54" s="4">
        <f>IF($E54=$E$43,IF($D29=$D$14,Ins.PT.F*$K29*S54/100,IF($D29=$D$15,Ins.PT.F*$K29*S54/100,Ins.F*$K29*S54/100)),0)</f>
        <v>0</v>
      </c>
      <c r="X54" s="51">
        <f>IF(D29=$D$18,ROUNDDOWN(DAYS360(G54,$J$4)/(360*Long.Per),0)*20*K29*G29/100,0)+SUM(T54:W54)</f>
        <v>0</v>
      </c>
      <c r="Y54" s="4"/>
      <c r="Z54" s="4"/>
    </row>
    <row r="55" ht="12.0" hidden="1" customHeight="1">
      <c r="A55" s="4">
        <f>'Year 4'!A54</f>
        <v>0</v>
      </c>
      <c r="B55" s="4">
        <f>'Year 4'!B54</f>
        <v>0</v>
      </c>
      <c r="C55" s="46">
        <f>'Year 4'!C54</f>
        <v>0</v>
      </c>
      <c r="D55" s="4" t="str">
        <f>'Year 4'!D54</f>
        <v>TRS</v>
      </c>
      <c r="E55" s="4" t="str">
        <f>'Year 4'!E54</f>
        <v>Employee</v>
      </c>
      <c r="F55" s="4" t="str">
        <f>'Year 4'!F54</f>
        <v>No</v>
      </c>
      <c r="G55" s="5">
        <f>'Year 4'!G54</f>
        <v>39326</v>
      </c>
      <c r="H55" s="4">
        <f>IF(G55&gt;Fringe1End,R55,N55)</f>
        <v>15.45</v>
      </c>
      <c r="I55" s="4"/>
      <c r="J55" s="45">
        <f t="shared" si="8"/>
        <v>0</v>
      </c>
      <c r="K55" s="4">
        <f>IF(D55=$D$41,F1.Hourly,0)</f>
        <v>0</v>
      </c>
      <c r="L55" s="4">
        <f>IF(D55=$D$42,F1.FS.ORP,0)</f>
        <v>0</v>
      </c>
      <c r="M55" s="4">
        <f>IF(D55=$D$43,F1.FS.TRS,0)</f>
        <v>21.7</v>
      </c>
      <c r="N55" s="50">
        <f t="shared" si="9"/>
        <v>21.7</v>
      </c>
      <c r="O55" s="4">
        <f>IF(D55=$D$41,F2.Hourly,0)</f>
        <v>0</v>
      </c>
      <c r="P55" s="4">
        <f>IF(D55=$D$42,F2.FS.ORP,0)</f>
        <v>0</v>
      </c>
      <c r="Q55" s="4">
        <f>IF(D55=$D$43,F2.FS.TRS,0)</f>
        <v>15.45</v>
      </c>
      <c r="R55" s="50">
        <f t="shared" si="10"/>
        <v>15.45</v>
      </c>
      <c r="S55" s="4">
        <f t="shared" si="11"/>
        <v>100</v>
      </c>
      <c r="T55" s="4">
        <f>IF($E55=$E$40,IF($D30=$D$14,Ins.PT.E*$K30*S55/100,IF($D30=$D$15,Ins.PT.E*$K30*S55/100,Ins.E*$K30*S55/100)),0)</f>
        <v>0</v>
      </c>
      <c r="U55" s="4">
        <f>IF($E55=$E$41,IF($D30=$D$14,Ins.PT.S*$K30*S55/100,IF($D30=$D$15,Ins.PT.S*$K30*S55/100,Ins.S*$K30*S55/100)),0)</f>
        <v>0</v>
      </c>
      <c r="V55" s="4">
        <f>IF($E55=$E$42,IF($D30=$D$14,Ins.PT.C*$K30*S55/100,IF($D30=$D$15,Ins.PT.C*$K30*S55/100,Ins.C*$K30*S55/100)),0)</f>
        <v>0</v>
      </c>
      <c r="W55" s="4">
        <f>IF($E55=$E$43,IF($D30=$D$14,Ins.PT.F*$K30*S55/100,IF($D30=$D$15,Ins.PT.F*$K30*S55/100,Ins.F*$K30*S55/100)),0)</f>
        <v>0</v>
      </c>
      <c r="X55" s="51">
        <f>IF(D30=$D$18,ROUNDDOWN(DAYS360(G55,$J$4)/(360*Long.Per),0)*20*K30*G30/100,0)+SUM(T55:W55)</f>
        <v>0</v>
      </c>
      <c r="Y55" s="4"/>
      <c r="Z55" s="4"/>
    </row>
    <row r="56" ht="12.0" hidden="1" customHeight="1">
      <c r="A56" s="4">
        <f>'Year 4'!A55</f>
        <v>0</v>
      </c>
      <c r="B56" s="4">
        <f>'Year 4'!B55</f>
        <v>0</v>
      </c>
      <c r="C56" s="46">
        <f>'Year 4'!C55</f>
        <v>0</v>
      </c>
      <c r="D56" s="4" t="str">
        <f>'Year 4'!D55</f>
        <v>TRS</v>
      </c>
      <c r="E56" s="4" t="str">
        <f>'Year 4'!E55</f>
        <v>Employee</v>
      </c>
      <c r="F56" s="4" t="str">
        <f>'Year 4'!F55</f>
        <v>No</v>
      </c>
      <c r="G56" s="5">
        <f>'Year 4'!G55</f>
        <v>39326</v>
      </c>
      <c r="H56" s="4">
        <f>IF(G56&gt;Fringe1End,R56,N56)</f>
        <v>15.45</v>
      </c>
      <c r="I56" s="4"/>
      <c r="J56" s="45">
        <f t="shared" si="8"/>
        <v>0</v>
      </c>
      <c r="K56" s="4">
        <f>IF(D56=$D$41,F1.Hourly,0)</f>
        <v>0</v>
      </c>
      <c r="L56" s="4">
        <f>IF(D56=$D$42,F1.FS.ORP,0)</f>
        <v>0</v>
      </c>
      <c r="M56" s="4">
        <f>IF(D56=$D$43,F1.FS.TRS,0)</f>
        <v>21.7</v>
      </c>
      <c r="N56" s="50">
        <f t="shared" si="9"/>
        <v>21.7</v>
      </c>
      <c r="O56" s="4">
        <f>IF(D56=$D$41,F2.Hourly,0)</f>
        <v>0</v>
      </c>
      <c r="P56" s="4">
        <f>IF(D56=$D$42,F2.FS.ORP,0)</f>
        <v>0</v>
      </c>
      <c r="Q56" s="4">
        <f>IF(D56=$D$43,F2.FS.TRS,0)</f>
        <v>15.45</v>
      </c>
      <c r="R56" s="50">
        <f t="shared" si="10"/>
        <v>15.45</v>
      </c>
      <c r="S56" s="4">
        <f t="shared" si="11"/>
        <v>100</v>
      </c>
      <c r="T56" s="4">
        <f>IF($E56=$E$40,IF($D31=$D$14,Ins.PT.E*$K31*S56/100,IF($D31=$D$15,Ins.PT.E*$K31*S56/100,Ins.E*$K31*S56/100)),0)</f>
        <v>0</v>
      </c>
      <c r="U56" s="4">
        <f>IF($E56=$E$41,IF($D31=$D$14,Ins.PT.S*$K31*S56/100,IF($D31=$D$15,Ins.PT.S*$K31*S56/100,Ins.S*$K31*S56/100)),0)</f>
        <v>0</v>
      </c>
      <c r="V56" s="4">
        <f>IF($E56=$E$42,IF($D31=$D$14,Ins.PT.C*$K31*S56/100,IF($D31=$D$15,Ins.PT.C*$K31*S56/100,Ins.C*$K31*S56/100)),0)</f>
        <v>0</v>
      </c>
      <c r="W56" s="4">
        <f>IF($E56=$E$43,IF($D31=$D$14,Ins.PT.F*$K31*S56/100,IF($D31=$D$15,Ins.PT.F*$K31*S56/100,Ins.F*$K31*S56/100)),0)</f>
        <v>0</v>
      </c>
      <c r="X56" s="51">
        <f>IF(D31=$D$18,ROUNDDOWN(DAYS360(G56,$J$4)/(360*Long.Per),0)*20*K31*G31/100,0)+SUM(T56:W56)</f>
        <v>0</v>
      </c>
      <c r="Y56" s="4"/>
      <c r="Z56" s="4"/>
    </row>
    <row r="57" ht="12.0" hidden="1" customHeight="1">
      <c r="A57" s="4">
        <f>'Year 4'!A56</f>
        <v>0</v>
      </c>
      <c r="B57" s="4">
        <f>'Year 4'!B56</f>
        <v>0</v>
      </c>
      <c r="C57" s="46">
        <f>'Year 4'!C56</f>
        <v>0</v>
      </c>
      <c r="D57" s="4" t="str">
        <f>'Year 4'!D56</f>
        <v>TRS</v>
      </c>
      <c r="E57" s="4" t="str">
        <f>'Year 4'!E56</f>
        <v>Employee</v>
      </c>
      <c r="F57" s="4" t="str">
        <f>'Year 4'!F56</f>
        <v>No</v>
      </c>
      <c r="G57" s="5">
        <f>'Year 4'!G56</f>
        <v>39326</v>
      </c>
      <c r="H57" s="4">
        <f>IF(G57&gt;Fringe1End,R57,N57)</f>
        <v>15.45</v>
      </c>
      <c r="I57" s="4"/>
      <c r="J57" s="45">
        <f t="shared" si="8"/>
        <v>0</v>
      </c>
      <c r="K57" s="4">
        <f>IF(D57=$D$41,F1.Hourly,0)</f>
        <v>0</v>
      </c>
      <c r="L57" s="4">
        <f>IF(D57=$D$42,F1.FS.ORP,0)</f>
        <v>0</v>
      </c>
      <c r="M57" s="4">
        <f>IF(D57=$D$43,F1.FS.TRS,0)</f>
        <v>21.7</v>
      </c>
      <c r="N57" s="50">
        <f t="shared" si="9"/>
        <v>21.7</v>
      </c>
      <c r="O57" s="4">
        <f>IF(D57=$D$41,F2.Hourly,0)</f>
        <v>0</v>
      </c>
      <c r="P57" s="4">
        <f>IF(D57=$D$42,F2.FS.ORP,0)</f>
        <v>0</v>
      </c>
      <c r="Q57" s="4">
        <f>IF(D57=$D$43,F2.FS.TRS,0)</f>
        <v>15.45</v>
      </c>
      <c r="R57" s="50">
        <f t="shared" si="10"/>
        <v>15.45</v>
      </c>
      <c r="S57" s="4">
        <f t="shared" si="11"/>
        <v>100</v>
      </c>
      <c r="T57" s="4">
        <f>IF($E57=$E$40,IF($D32=$D$14,Ins.PT.E*$K32*S57/100,IF($D32=$D$15,Ins.PT.E*$K32*S57/100,Ins.E*$K32*S57/100)),0)</f>
        <v>0</v>
      </c>
      <c r="U57" s="4">
        <f>IF($E57=$E$41,IF($D32=$D$14,Ins.PT.S*$K32*S57/100,IF($D32=$D$15,Ins.PT.S*$K32*S57/100,Ins.S*$K32*S57/100)),0)</f>
        <v>0</v>
      </c>
      <c r="V57" s="4">
        <f>IF($E57=$E$42,IF($D32=$D$14,Ins.PT.C*$K32*S57/100,IF($D32=$D$15,Ins.PT.C*$K32*S57/100,Ins.C*$K32*S57/100)),0)</f>
        <v>0</v>
      </c>
      <c r="W57" s="4">
        <f>IF($E57=$E$43,IF($D32=$D$14,Ins.PT.F*$K32*S57/100,IF($D32=$D$15,Ins.PT.F*$K32*S57/100,Ins.F*$K32*S57/100)),0)</f>
        <v>0</v>
      </c>
      <c r="X57" s="51">
        <f>IF(D32=$D$18,ROUNDDOWN(DAYS360(G57,$J$4)/(360*Long.Per),0)*20*K32*G32/100,0)+SUM(T57:W57)</f>
        <v>0</v>
      </c>
      <c r="Y57" s="4"/>
      <c r="Z57" s="4"/>
    </row>
    <row r="58" ht="12.0" hidden="1" customHeight="1">
      <c r="A58" s="4">
        <f>'Year 4'!A57</f>
        <v>0</v>
      </c>
      <c r="B58" s="4">
        <f>'Year 4'!B57</f>
        <v>0</v>
      </c>
      <c r="C58" s="46">
        <f>'Year 4'!C57</f>
        <v>0</v>
      </c>
      <c r="D58" s="4" t="str">
        <f>'Year 4'!D57</f>
        <v>TRS</v>
      </c>
      <c r="E58" s="4" t="str">
        <f>'Year 4'!E57</f>
        <v>Employee</v>
      </c>
      <c r="F58" s="4" t="str">
        <f>'Year 4'!F57</f>
        <v>No</v>
      </c>
      <c r="G58" s="5">
        <f>'Year 4'!G57</f>
        <v>39326</v>
      </c>
      <c r="H58" s="4">
        <f>IF(G58&gt;Fringe1End,R58,N58)</f>
        <v>15.45</v>
      </c>
      <c r="I58" s="4"/>
      <c r="J58" s="45">
        <f t="shared" si="8"/>
        <v>0</v>
      </c>
      <c r="K58" s="4">
        <f>IF(D58=$D$41,F1.Hourly,0)</f>
        <v>0</v>
      </c>
      <c r="L58" s="4">
        <f>IF(D58=$D$42,F1.FS.ORP,0)</f>
        <v>0</v>
      </c>
      <c r="M58" s="4">
        <f>IF(D58=$D$43,F1.FS.TRS,0)</f>
        <v>21.7</v>
      </c>
      <c r="N58" s="50">
        <f t="shared" si="9"/>
        <v>21.7</v>
      </c>
      <c r="O58" s="4">
        <f>IF(D58=$D$41,F2.Hourly,0)</f>
        <v>0</v>
      </c>
      <c r="P58" s="4">
        <f>IF(D58=$D$42,F2.FS.ORP,0)</f>
        <v>0</v>
      </c>
      <c r="Q58" s="4">
        <f>IF(D58=$D$43,F2.FS.TRS,0)</f>
        <v>15.45</v>
      </c>
      <c r="R58" s="50">
        <f t="shared" si="10"/>
        <v>15.45</v>
      </c>
      <c r="S58" s="4">
        <f t="shared" si="11"/>
        <v>100</v>
      </c>
      <c r="T58" s="4">
        <f>IF($E58=$E$40,IF($D33=$D$14,Ins.PT.E*$K33*S58/100,IF($D33=$D$15,Ins.PT.E*$K33*S58/100,Ins.E*$K33*S58/100)),0)</f>
        <v>0</v>
      </c>
      <c r="U58" s="4">
        <f>IF($E58=$E$41,IF($D33=$D$14,Ins.PT.S*$K33*S58/100,IF($D33=$D$15,Ins.PT.S*$K33*S58/100,Ins.S*$K33*S58/100)),0)</f>
        <v>0</v>
      </c>
      <c r="V58" s="4">
        <f>IF($E58=$E$42,IF($D33=$D$14,Ins.PT.C*$K33*S58/100,IF($D33=$D$15,Ins.PT.C*$K33*S58/100,Ins.C*$K33*S58/100)),0)</f>
        <v>0</v>
      </c>
      <c r="W58" s="4">
        <f>IF($E58=$E$43,IF($D33=$D$14,Ins.PT.F*$K33*S58/100,IF($D33=$D$15,Ins.PT.F*$K33*S58/100,Ins.F*$K33*S58/100)),0)</f>
        <v>0</v>
      </c>
      <c r="X58" s="51">
        <f>IF(D33=$D$18,ROUNDDOWN(DAYS360(G58,$J$4)/(360*Long.Per),0)*20*K33*G33/100,0)+SUM(T58:W58)</f>
        <v>0</v>
      </c>
      <c r="Y58" s="4"/>
      <c r="Z58" s="4"/>
    </row>
    <row r="59" ht="12.0" hidden="1" customHeight="1">
      <c r="A59" s="4">
        <f t="shared" ref="A59:C59" si="12">A34</f>
        <v>0</v>
      </c>
      <c r="B59" s="4">
        <f t="shared" si="12"/>
        <v>0</v>
      </c>
      <c r="C59" s="46">
        <f t="shared" si="12"/>
        <v>0</v>
      </c>
      <c r="D59" s="22" t="str">
        <f>IF($D34=$D$16,$D$41,$D$43)</f>
        <v>TRS</v>
      </c>
      <c r="E59" s="22" t="str">
        <f>IF($D34=$D$16,$E$39,$E$40)</f>
        <v>Employee</v>
      </c>
      <c r="F59" s="22" t="s">
        <v>111</v>
      </c>
      <c r="G59" s="36">
        <f>$J$4</f>
        <v>39326</v>
      </c>
      <c r="H59" s="4">
        <f>IF(G59&gt;Fringe1End,R59,N59)</f>
        <v>15.45</v>
      </c>
      <c r="I59" s="4"/>
      <c r="J59" s="45">
        <f t="shared" si="8"/>
        <v>0</v>
      </c>
      <c r="K59" s="4">
        <f>IF(D59=$D$41,F1.Hourly,0)</f>
        <v>0</v>
      </c>
      <c r="L59" s="4">
        <f>IF(D59=$D$42,F1.FS.ORP,0)</f>
        <v>0</v>
      </c>
      <c r="M59" s="4">
        <f>IF(D59=$D$43,F1.FS.TRS,0)</f>
        <v>21.7</v>
      </c>
      <c r="N59" s="50">
        <f t="shared" si="9"/>
        <v>21.7</v>
      </c>
      <c r="O59" s="4">
        <f>IF(D59=$D$41,F2.Hourly,0)</f>
        <v>0</v>
      </c>
      <c r="P59" s="4">
        <f>IF(D59=$D$42,F2.FS.ORP,0)</f>
        <v>0</v>
      </c>
      <c r="Q59" s="4">
        <f>IF(D59=$D$43,F2.FS.TRS,0)</f>
        <v>15.45</v>
      </c>
      <c r="R59" s="50">
        <f t="shared" si="10"/>
        <v>15.45</v>
      </c>
      <c r="S59" s="4">
        <f t="shared" si="11"/>
        <v>100</v>
      </c>
      <c r="T59" s="4">
        <f>IF($E59=$E$40,IF($D34=$D$14,Ins.PT.E*$K34*S59/100,IF($D34=$D$15,Ins.PT.E*$K34*S59/100,Ins.E*$K34*S59/100)),0)</f>
        <v>0</v>
      </c>
      <c r="U59" s="4">
        <f>IF($E59=$E$41,IF($D34=$D$14,Ins.PT.S*$K34*S59/100,IF($D34=$D$15,Ins.PT.S*$K34*S59/100,Ins.S*$K34*S59/100)),0)</f>
        <v>0</v>
      </c>
      <c r="V59" s="4">
        <f>IF($E59=$E$42,IF($D34=$D$14,Ins.PT.C*$K34*S59/100,IF($D34=$D$15,Ins.PT.C*$K34*S59/100,Ins.C*$K34*S59/100)),0)</f>
        <v>0</v>
      </c>
      <c r="W59" s="4">
        <f>IF($E59=$E$43,IF($D34=$D$14,Ins.PT.F*$K34*S59/100,IF($D34=$D$15,Ins.PT.F*$K34*S59/100,Ins.F*$K34*S59/100)),0)</f>
        <v>0</v>
      </c>
      <c r="X59" s="51">
        <f>IF(D34=$D$18,ROUNDDOWN(DAYS360(G59,$J$4)/(360*Long.Per),0)*20*K34*G34/100,0)+SUM(T59:W59)</f>
        <v>0</v>
      </c>
      <c r="Y59" s="4"/>
      <c r="Z59" s="4"/>
    </row>
    <row r="60" ht="12.0" customHeight="1">
      <c r="A60" s="4"/>
      <c r="B60" s="4"/>
      <c r="C60" s="4"/>
      <c r="D60" s="4"/>
      <c r="E60" s="4"/>
      <c r="F60" s="54" t="s">
        <v>116</v>
      </c>
      <c r="I60" s="55"/>
      <c r="J60" s="48">
        <f>SUM(J44:J59)</f>
        <v>0</v>
      </c>
      <c r="K60" s="4" t="s">
        <v>86</v>
      </c>
      <c r="L60" s="4" t="s">
        <v>106</v>
      </c>
      <c r="M60" s="4" t="s">
        <v>109</v>
      </c>
      <c r="N60" s="1" t="s">
        <v>112</v>
      </c>
      <c r="O60" s="4" t="s">
        <v>86</v>
      </c>
      <c r="P60" s="4" t="s">
        <v>106</v>
      </c>
      <c r="Q60" s="4" t="s">
        <v>109</v>
      </c>
      <c r="R60" s="1" t="s">
        <v>113</v>
      </c>
      <c r="S60" s="4" t="s">
        <v>114</v>
      </c>
      <c r="T60" s="4" t="s">
        <v>104</v>
      </c>
      <c r="U60" s="4" t="s">
        <v>105</v>
      </c>
      <c r="V60" s="4" t="s">
        <v>107</v>
      </c>
      <c r="W60" s="4" t="s">
        <v>110</v>
      </c>
      <c r="X60" s="1" t="s">
        <v>115</v>
      </c>
      <c r="Y60" s="4"/>
      <c r="Z60" s="4"/>
    </row>
    <row r="61" ht="12.0" customHeight="1">
      <c r="A61" s="4"/>
      <c r="B61" s="4"/>
      <c r="C61" s="4"/>
      <c r="D61" s="4"/>
      <c r="E61" s="4"/>
      <c r="F61" s="54" t="s">
        <v>117</v>
      </c>
      <c r="I61" s="55"/>
      <c r="J61" s="48">
        <f>J35+J60</f>
        <v>0</v>
      </c>
      <c r="K61" s="4"/>
      <c r="L61" s="4"/>
      <c r="M61" s="4"/>
      <c r="N61" s="1"/>
      <c r="O61" s="4"/>
      <c r="P61" s="4"/>
      <c r="Q61" s="4"/>
      <c r="R61" s="1"/>
      <c r="S61" s="4"/>
      <c r="T61" s="4"/>
      <c r="U61" s="4"/>
      <c r="V61" s="4"/>
      <c r="W61" s="4"/>
      <c r="X61" s="1"/>
      <c r="Y61" s="4"/>
      <c r="Z61" s="4"/>
    </row>
    <row r="62" ht="18.0" customHeight="1">
      <c r="A62" s="38" t="s">
        <v>10</v>
      </c>
      <c r="B62" s="4"/>
      <c r="C62" s="4"/>
      <c r="D62" s="4"/>
      <c r="E62" s="4"/>
      <c r="F62" s="4"/>
      <c r="G62" s="4"/>
      <c r="H62" s="40" t="s">
        <v>227</v>
      </c>
      <c r="I62" s="40" t="s">
        <v>228</v>
      </c>
      <c r="J62" s="4"/>
      <c r="K62" s="4"/>
      <c r="L62" s="4"/>
      <c r="M62" s="4" t="s">
        <v>10</v>
      </c>
      <c r="N62" s="4"/>
      <c r="O62" s="4"/>
      <c r="P62" s="4"/>
      <c r="Q62" s="4"/>
      <c r="R62" s="4" t="s">
        <v>66</v>
      </c>
      <c r="S62" s="4"/>
      <c r="T62" s="4"/>
      <c r="U62" s="4"/>
      <c r="V62" s="4"/>
      <c r="W62" s="4"/>
      <c r="X62" s="4"/>
      <c r="Y62" s="4"/>
      <c r="Z62" s="4"/>
    </row>
    <row r="63" ht="12.0" customHeight="1">
      <c r="A63" s="41" t="s">
        <v>67</v>
      </c>
      <c r="B63" s="41" t="s">
        <v>68</v>
      </c>
      <c r="C63" s="41" t="s">
        <v>69</v>
      </c>
      <c r="D63" s="40" t="s">
        <v>120</v>
      </c>
      <c r="E63" s="41" t="s">
        <v>71</v>
      </c>
      <c r="F63" s="40" t="s">
        <v>72</v>
      </c>
      <c r="G63" s="40" t="s">
        <v>73</v>
      </c>
      <c r="J63" s="40" t="s">
        <v>74</v>
      </c>
      <c r="K63" s="23" t="s">
        <v>75</v>
      </c>
      <c r="M63" s="4" t="s">
        <v>55</v>
      </c>
      <c r="N63" s="4" t="s">
        <v>191</v>
      </c>
      <c r="O63" s="4" t="s">
        <v>203</v>
      </c>
      <c r="P63" s="4" t="s">
        <v>213</v>
      </c>
      <c r="Q63" s="4" t="s">
        <v>224</v>
      </c>
      <c r="R63" s="4" t="s">
        <v>55</v>
      </c>
      <c r="S63" s="4" t="s">
        <v>191</v>
      </c>
      <c r="T63" s="4" t="s">
        <v>203</v>
      </c>
      <c r="U63" s="4" t="s">
        <v>213</v>
      </c>
      <c r="V63" s="4" t="s">
        <v>224</v>
      </c>
      <c r="W63" s="4"/>
      <c r="X63" s="4"/>
      <c r="Y63" s="4"/>
      <c r="Z63" s="4"/>
    </row>
    <row r="64" ht="12.0" hidden="1" customHeight="1">
      <c r="A64" s="4"/>
      <c r="B64" s="4"/>
      <c r="C64" s="4"/>
      <c r="D64" s="4"/>
      <c r="E64" s="4"/>
      <c r="F64" s="4"/>
      <c r="G64" s="4"/>
      <c r="H64" s="4"/>
      <c r="I64" s="4"/>
      <c r="J64" s="4"/>
      <c r="K64" s="4"/>
      <c r="L64" s="4"/>
      <c r="M64" s="4"/>
      <c r="N64" s="4"/>
      <c r="O64" s="4"/>
      <c r="P64" s="4"/>
      <c r="Q64" s="4"/>
      <c r="R64" s="4"/>
      <c r="S64" s="4"/>
      <c r="T64" s="4"/>
      <c r="U64" s="4"/>
      <c r="V64" s="4"/>
      <c r="W64" s="4"/>
      <c r="X64" s="4"/>
      <c r="Y64" s="4"/>
      <c r="Z64" s="4"/>
    </row>
    <row r="65" ht="12.0" hidden="1" customHeight="1">
      <c r="A65" s="4"/>
      <c r="B65" s="4"/>
      <c r="C65" s="4"/>
      <c r="D65" s="4"/>
      <c r="E65" s="4"/>
      <c r="F65" s="4"/>
      <c r="G65" s="4"/>
      <c r="H65" s="4"/>
      <c r="I65" s="4"/>
      <c r="J65" s="4"/>
      <c r="K65" s="4"/>
      <c r="L65" s="4"/>
      <c r="M65" s="4"/>
      <c r="N65" s="4"/>
      <c r="O65" s="4"/>
      <c r="P65" s="4"/>
      <c r="Q65" s="4"/>
      <c r="R65" s="4"/>
      <c r="S65" s="4"/>
      <c r="T65" s="4"/>
      <c r="U65" s="4"/>
      <c r="V65" s="4"/>
      <c r="W65" s="4"/>
      <c r="X65" s="4"/>
      <c r="Y65" s="4"/>
      <c r="Z65" s="4"/>
    </row>
    <row r="66" ht="12.0" hidden="1" customHeight="1">
      <c r="A66" s="4"/>
      <c r="B66" s="4"/>
      <c r="C66" s="4"/>
      <c r="D66" s="4" t="b">
        <f>FALSE()</f>
        <v>0</v>
      </c>
      <c r="E66" s="4"/>
      <c r="F66" s="4"/>
      <c r="G66" s="4"/>
      <c r="H66" s="4"/>
      <c r="I66" s="4"/>
      <c r="J66" s="4"/>
      <c r="K66" s="4"/>
      <c r="L66" s="4"/>
      <c r="M66" s="4"/>
      <c r="N66" s="4"/>
      <c r="O66" s="4"/>
      <c r="P66" s="4"/>
      <c r="Q66" s="4"/>
      <c r="R66" s="4"/>
      <c r="S66" s="4"/>
      <c r="T66" s="4"/>
      <c r="U66" s="4"/>
      <c r="V66" s="4"/>
      <c r="W66" s="4"/>
      <c r="X66" s="4"/>
      <c r="Y66" s="4"/>
      <c r="Z66" s="4"/>
    </row>
    <row r="67" ht="12.0" hidden="1" customHeight="1">
      <c r="A67" s="4"/>
      <c r="B67" s="4"/>
      <c r="C67" s="4"/>
      <c r="D67" s="4" t="b">
        <f>TRUE()</f>
        <v>1</v>
      </c>
      <c r="E67" s="4"/>
      <c r="F67" s="4"/>
      <c r="G67" s="4"/>
      <c r="H67" s="4"/>
      <c r="I67" s="4"/>
      <c r="J67" s="4"/>
      <c r="K67" s="4"/>
      <c r="L67" s="4"/>
      <c r="M67" s="4"/>
      <c r="N67" s="4"/>
      <c r="O67" s="4"/>
      <c r="P67" s="4"/>
      <c r="Q67" s="4"/>
      <c r="R67" s="4"/>
      <c r="S67" s="4"/>
      <c r="T67" s="4"/>
      <c r="U67" s="4"/>
      <c r="V67" s="4"/>
      <c r="W67" s="4"/>
      <c r="X67" s="4"/>
      <c r="Y67" s="4"/>
      <c r="Z67" s="4"/>
    </row>
    <row r="68" ht="12.0" hidden="1" customHeight="1">
      <c r="A68" s="4"/>
      <c r="B68" s="4"/>
      <c r="C68" s="4"/>
      <c r="D68" s="4"/>
      <c r="E68" s="4" t="s">
        <v>89</v>
      </c>
      <c r="F68" s="4"/>
      <c r="G68" s="4"/>
      <c r="H68" s="4"/>
      <c r="I68" s="4"/>
      <c r="J68" s="4"/>
      <c r="K68" s="4"/>
      <c r="L68" s="4"/>
      <c r="M68" s="4"/>
      <c r="N68" s="4"/>
      <c r="O68" s="4"/>
      <c r="P68" s="4"/>
      <c r="Q68" s="4"/>
      <c r="R68" s="4"/>
      <c r="S68" s="4"/>
      <c r="T68" s="4"/>
      <c r="U68" s="4"/>
      <c r="V68" s="4"/>
      <c r="W68" s="4"/>
      <c r="X68" s="4"/>
      <c r="Y68" s="4"/>
      <c r="Z68" s="4"/>
    </row>
    <row r="69" ht="12.0" hidden="1" customHeight="1">
      <c r="A69" s="4"/>
      <c r="B69" s="4"/>
      <c r="C69" s="4"/>
      <c r="D69" s="4" t="s">
        <v>121</v>
      </c>
      <c r="E69" s="4" t="s">
        <v>91</v>
      </c>
      <c r="F69" s="4"/>
      <c r="G69" s="4"/>
      <c r="H69" s="4"/>
      <c r="I69" s="4"/>
      <c r="J69" s="4"/>
      <c r="K69" s="4"/>
      <c r="L69" s="4"/>
      <c r="M69" s="4"/>
      <c r="N69" s="4"/>
      <c r="O69" s="4"/>
      <c r="P69" s="4"/>
      <c r="Q69" s="4"/>
      <c r="R69" s="4"/>
      <c r="S69" s="4"/>
      <c r="T69" s="4"/>
      <c r="U69" s="4"/>
      <c r="V69" s="4"/>
      <c r="W69" s="4"/>
      <c r="X69" s="4"/>
      <c r="Y69" s="4"/>
      <c r="Z69" s="4"/>
    </row>
    <row r="70" ht="12.0" hidden="1" customHeight="1">
      <c r="A70" s="4"/>
      <c r="B70" s="4"/>
      <c r="C70" s="4"/>
      <c r="D70" s="4" t="s">
        <v>122</v>
      </c>
      <c r="E70" s="4" t="s">
        <v>79</v>
      </c>
      <c r="F70" s="4"/>
      <c r="G70" s="4"/>
      <c r="H70" s="4"/>
      <c r="I70" s="4"/>
      <c r="J70" s="4"/>
      <c r="K70" s="4"/>
      <c r="L70" s="4"/>
      <c r="M70" s="4"/>
      <c r="N70" s="4"/>
      <c r="O70" s="4"/>
      <c r="P70" s="4"/>
      <c r="Q70" s="4"/>
      <c r="R70" s="4"/>
      <c r="S70" s="4"/>
      <c r="T70" s="4"/>
      <c r="U70" s="4"/>
      <c r="V70" s="4"/>
      <c r="W70" s="4"/>
      <c r="X70" s="4"/>
      <c r="Y70" s="4"/>
      <c r="Z70" s="4"/>
    </row>
    <row r="71" ht="12.0" customHeight="1">
      <c r="A71" s="4">
        <f>'Year 4'!A69</f>
        <v>0</v>
      </c>
      <c r="B71" s="4">
        <f>'Year 4'!B69</f>
        <v>0</v>
      </c>
      <c r="C71" s="46">
        <f>'Year 4'!C69</f>
        <v>0</v>
      </c>
      <c r="D71" s="4" t="str">
        <f>'Year 4'!D69</f>
        <v>Graduate</v>
      </c>
      <c r="E71" s="4">
        <f>'Year 4'!E69</f>
        <v>0</v>
      </c>
      <c r="F71" s="45">
        <f>'Year 4'!F69*(100+Living)/100</f>
        <v>1750.796484</v>
      </c>
      <c r="G71" s="42">
        <v>0.0</v>
      </c>
      <c r="H71" s="42">
        <v>0.0</v>
      </c>
      <c r="I71" s="42">
        <v>0.0</v>
      </c>
      <c r="J71" s="45">
        <f t="shared" ref="J71:J78" si="13">F71*((G71*H71)/100+(G71*I71)/100)</f>
        <v>0</v>
      </c>
      <c r="K71" s="46">
        <f t="shared" ref="K71:K78" si="14">ROUNDUP(H71+I71,0)</f>
        <v>0</v>
      </c>
      <c r="L71" s="4"/>
      <c r="M71" s="7">
        <f>'Year 4'!M69</f>
        <v>14000.04</v>
      </c>
      <c r="N71" s="7">
        <f>'Year 4'!N69</f>
        <v>0</v>
      </c>
      <c r="O71" s="7">
        <f>'Year 4'!O69</f>
        <v>0</v>
      </c>
      <c r="P71" s="7">
        <f>'Year 4'!P69</f>
        <v>0</v>
      </c>
      <c r="Q71" s="7">
        <f t="shared" ref="Q71:Q78" si="15">J71</f>
        <v>0</v>
      </c>
      <c r="R71" s="7">
        <f>'Year 4'!R69</f>
        <v>1211.00346</v>
      </c>
      <c r="S71" s="7">
        <f>'Year 4'!S69</f>
        <v>0</v>
      </c>
      <c r="T71" s="7">
        <f>'Year 4'!T69</f>
        <v>0</v>
      </c>
      <c r="U71" s="7">
        <f>'Year 4'!U69</f>
        <v>0</v>
      </c>
      <c r="V71" s="7">
        <f>J88</f>
        <v>0</v>
      </c>
      <c r="W71" s="4"/>
      <c r="X71" s="4"/>
      <c r="Y71" s="4"/>
      <c r="Z71" s="4"/>
    </row>
    <row r="72" ht="13.5" customHeight="1">
      <c r="A72" s="4">
        <f>'Year 4'!A70</f>
        <v>0</v>
      </c>
      <c r="B72" s="4">
        <f>'Year 4'!B70</f>
        <v>0</v>
      </c>
      <c r="C72" s="46">
        <f>'Year 4'!C70</f>
        <v>0</v>
      </c>
      <c r="D72" s="4" t="str">
        <f>'Year 4'!D70</f>
        <v>Graduate</v>
      </c>
      <c r="E72" s="4">
        <f>'Year 4'!E70</f>
        <v>0</v>
      </c>
      <c r="F72" s="45">
        <f>'Year 4'!F70*(100+Living)/100</f>
        <v>2013.411455</v>
      </c>
      <c r="G72" s="42">
        <v>0.0</v>
      </c>
      <c r="H72" s="42">
        <v>0.0</v>
      </c>
      <c r="I72" s="42">
        <v>0.0</v>
      </c>
      <c r="J72" s="45">
        <f t="shared" si="13"/>
        <v>0</v>
      </c>
      <c r="K72" s="46">
        <f t="shared" si="14"/>
        <v>0</v>
      </c>
      <c r="L72" s="4"/>
      <c r="M72" s="7">
        <f>'Year 4'!M70</f>
        <v>0</v>
      </c>
      <c r="N72" s="7">
        <f>'Year 4'!N70</f>
        <v>0</v>
      </c>
      <c r="O72" s="7">
        <f>'Year 4'!O70</f>
        <v>0</v>
      </c>
      <c r="P72" s="7">
        <f>'Year 4'!P70</f>
        <v>0</v>
      </c>
      <c r="Q72" s="7">
        <f t="shared" si="15"/>
        <v>0</v>
      </c>
      <c r="R72" s="7">
        <f>'Year 4'!R70</f>
        <v>1211.00346</v>
      </c>
      <c r="S72" s="7">
        <f>'Year 4'!S70</f>
        <v>0</v>
      </c>
      <c r="T72" s="7">
        <f>'Year 4'!T70</f>
        <v>0</v>
      </c>
      <c r="U72" s="7">
        <f>'Year 4'!U70</f>
        <v>0</v>
      </c>
      <c r="V72" s="7">
        <f>J88</f>
        <v>0</v>
      </c>
      <c r="W72" s="4"/>
      <c r="X72" s="4"/>
      <c r="Y72" s="4"/>
      <c r="Z72" s="4"/>
    </row>
    <row r="73" ht="13.5" hidden="1" customHeight="1">
      <c r="A73" s="4">
        <f>'Year 4'!A71</f>
        <v>0</v>
      </c>
      <c r="B73" s="4">
        <f>'Year 4'!B71</f>
        <v>0</v>
      </c>
      <c r="C73" s="46">
        <f>'Year 4'!C71</f>
        <v>0</v>
      </c>
      <c r="D73" s="4" t="str">
        <f>'Year 4'!D71</f>
        <v>Graduate</v>
      </c>
      <c r="E73" s="4">
        <f>'Year 4'!E71</f>
        <v>0</v>
      </c>
      <c r="F73" s="45">
        <f>'Year 4'!F71*(100+Living)/100</f>
        <v>0</v>
      </c>
      <c r="G73" s="42">
        <v>0.0</v>
      </c>
      <c r="H73" s="42">
        <v>0.0</v>
      </c>
      <c r="I73" s="42">
        <v>0.0</v>
      </c>
      <c r="J73" s="45">
        <f t="shared" si="13"/>
        <v>0</v>
      </c>
      <c r="K73" s="46">
        <f t="shared" si="14"/>
        <v>0</v>
      </c>
      <c r="L73" s="4"/>
      <c r="M73" s="7">
        <f>'Year 4'!M71</f>
        <v>0</v>
      </c>
      <c r="N73" s="7">
        <f>'Year 4'!N71</f>
        <v>0</v>
      </c>
      <c r="O73" s="7">
        <f>'Year 4'!O71</f>
        <v>0</v>
      </c>
      <c r="P73" s="7">
        <f>'Year 4'!P71</f>
        <v>0</v>
      </c>
      <c r="Q73" s="7">
        <f t="shared" si="15"/>
        <v>0</v>
      </c>
      <c r="R73" s="7">
        <f>'Year 4'!R71</f>
        <v>0</v>
      </c>
      <c r="S73" s="7">
        <f>'Year 4'!S71</f>
        <v>0</v>
      </c>
      <c r="T73" s="7">
        <f>'Year 4'!T71</f>
        <v>0</v>
      </c>
      <c r="U73" s="7">
        <f>'Year 4'!U71</f>
        <v>0</v>
      </c>
      <c r="V73" s="7">
        <f>J90</f>
        <v>0</v>
      </c>
      <c r="W73" s="4"/>
      <c r="X73" s="4"/>
      <c r="Y73" s="4"/>
      <c r="Z73" s="4"/>
    </row>
    <row r="74" ht="12.0" hidden="1" customHeight="1">
      <c r="A74" s="4">
        <f>'Year 4'!A72</f>
        <v>0</v>
      </c>
      <c r="B74" s="4">
        <f>'Year 4'!B72</f>
        <v>0</v>
      </c>
      <c r="C74" s="46">
        <f>'Year 4'!C72</f>
        <v>0</v>
      </c>
      <c r="D74" s="4" t="str">
        <f>'Year 4'!D72</f>
        <v>Graduate</v>
      </c>
      <c r="E74" s="4">
        <f>'Year 4'!E72</f>
        <v>0</v>
      </c>
      <c r="F74" s="45">
        <f>'Year 4'!F72*(100+Living)/100</f>
        <v>0</v>
      </c>
      <c r="G74" s="42">
        <v>0.0</v>
      </c>
      <c r="H74" s="42">
        <v>0.0</v>
      </c>
      <c r="I74" s="42">
        <v>0.0</v>
      </c>
      <c r="J74" s="45">
        <f t="shared" si="13"/>
        <v>0</v>
      </c>
      <c r="K74" s="46">
        <f t="shared" si="14"/>
        <v>0</v>
      </c>
      <c r="L74" s="4"/>
      <c r="M74" s="7">
        <f>'Year 4'!M72</f>
        <v>0</v>
      </c>
      <c r="N74" s="7">
        <f>'Year 4'!N72</f>
        <v>0</v>
      </c>
      <c r="O74" s="7">
        <f>'Year 4'!O72</f>
        <v>0</v>
      </c>
      <c r="P74" s="7">
        <f>'Year 4'!P72</f>
        <v>0</v>
      </c>
      <c r="Q74" s="7">
        <f t="shared" si="15"/>
        <v>0</v>
      </c>
      <c r="R74" s="7">
        <f>'Year 4'!R72</f>
        <v>0</v>
      </c>
      <c r="S74" s="7">
        <f>'Year 4'!S72</f>
        <v>0</v>
      </c>
      <c r="T74" s="7">
        <f>'Year 4'!T72</f>
        <v>0</v>
      </c>
      <c r="U74" s="7">
        <f>'Year 4'!U72</f>
        <v>0</v>
      </c>
      <c r="V74" s="7">
        <f>J90</f>
        <v>0</v>
      </c>
      <c r="W74" s="4"/>
      <c r="X74" s="4"/>
      <c r="Y74" s="4"/>
      <c r="Z74" s="4"/>
    </row>
    <row r="75" ht="12.0" hidden="1" customHeight="1">
      <c r="A75" s="4">
        <f>'Year 4'!A73</f>
        <v>0</v>
      </c>
      <c r="B75" s="4">
        <f>'Year 4'!B73</f>
        <v>0</v>
      </c>
      <c r="C75" s="46">
        <f>'Year 4'!C73</f>
        <v>0</v>
      </c>
      <c r="D75" s="4" t="str">
        <f>'Year 4'!D73</f>
        <v>Graduate</v>
      </c>
      <c r="E75" s="4">
        <f>'Year 4'!E73</f>
        <v>0</v>
      </c>
      <c r="F75" s="45">
        <f>'Year 4'!F73*(100+Living)/100</f>
        <v>0</v>
      </c>
      <c r="G75" s="42">
        <v>0.0</v>
      </c>
      <c r="H75" s="42">
        <v>0.0</v>
      </c>
      <c r="I75" s="42">
        <v>0.0</v>
      </c>
      <c r="J75" s="45">
        <f t="shared" si="13"/>
        <v>0</v>
      </c>
      <c r="K75" s="46">
        <f t="shared" si="14"/>
        <v>0</v>
      </c>
      <c r="L75" s="4"/>
      <c r="M75" s="7">
        <f>'Year 4'!M73</f>
        <v>0</v>
      </c>
      <c r="N75" s="7">
        <f>'Year 4'!N73</f>
        <v>0</v>
      </c>
      <c r="O75" s="7">
        <f>'Year 4'!O73</f>
        <v>0</v>
      </c>
      <c r="P75" s="7">
        <f>'Year 4'!P73</f>
        <v>0</v>
      </c>
      <c r="Q75" s="7">
        <f t="shared" si="15"/>
        <v>0</v>
      </c>
      <c r="R75" s="7">
        <f>'Year 4'!R73</f>
        <v>0</v>
      </c>
      <c r="S75" s="7">
        <f>'Year 4'!S73</f>
        <v>0</v>
      </c>
      <c r="T75" s="7">
        <f>'Year 4'!T73</f>
        <v>0</v>
      </c>
      <c r="U75" s="7">
        <f>'Year 4'!U73</f>
        <v>0</v>
      </c>
      <c r="V75" s="7">
        <f t="shared" ref="V75:V78" si="16">J92</f>
        <v>0</v>
      </c>
      <c r="W75" s="4"/>
      <c r="X75" s="4"/>
      <c r="Y75" s="4"/>
      <c r="Z75" s="4"/>
    </row>
    <row r="76" ht="12.0" hidden="1" customHeight="1">
      <c r="A76" s="4">
        <f>'Year 4'!A74</f>
        <v>0</v>
      </c>
      <c r="B76" s="4">
        <f>'Year 4'!B74</f>
        <v>0</v>
      </c>
      <c r="C76" s="46">
        <f>'Year 4'!C74</f>
        <v>0</v>
      </c>
      <c r="D76" s="4" t="str">
        <f>'Year 4'!D74</f>
        <v>Graduate</v>
      </c>
      <c r="E76" s="4">
        <f>'Year 4'!E74</f>
        <v>0</v>
      </c>
      <c r="F76" s="45">
        <f>'Year 4'!F74*(100+Living)/100</f>
        <v>0</v>
      </c>
      <c r="G76" s="42">
        <v>0.0</v>
      </c>
      <c r="H76" s="42">
        <v>0.0</v>
      </c>
      <c r="I76" s="42">
        <v>0.0</v>
      </c>
      <c r="J76" s="45">
        <f t="shared" si="13"/>
        <v>0</v>
      </c>
      <c r="K76" s="46">
        <f t="shared" si="14"/>
        <v>0</v>
      </c>
      <c r="L76" s="4"/>
      <c r="M76" s="7">
        <f>'Year 4'!M74</f>
        <v>0</v>
      </c>
      <c r="N76" s="7">
        <f>'Year 4'!N74</f>
        <v>0</v>
      </c>
      <c r="O76" s="7">
        <f>'Year 4'!O74</f>
        <v>0</v>
      </c>
      <c r="P76" s="7">
        <f>'Year 4'!P74</f>
        <v>0</v>
      </c>
      <c r="Q76" s="7">
        <f t="shared" si="15"/>
        <v>0</v>
      </c>
      <c r="R76" s="7">
        <f>'Year 4'!R74</f>
        <v>0</v>
      </c>
      <c r="S76" s="7">
        <f>'Year 4'!S74</f>
        <v>0</v>
      </c>
      <c r="T76" s="7">
        <f>'Year 4'!T74</f>
        <v>0</v>
      </c>
      <c r="U76" s="7">
        <f>'Year 4'!U74</f>
        <v>0</v>
      </c>
      <c r="V76" s="7">
        <f t="shared" si="16"/>
        <v>0</v>
      </c>
      <c r="W76" s="4"/>
      <c r="X76" s="4"/>
      <c r="Y76" s="4"/>
      <c r="Z76" s="4"/>
    </row>
    <row r="77" ht="12.0" hidden="1" customHeight="1">
      <c r="A77" s="4">
        <f>'Year 4'!A75</f>
        <v>0</v>
      </c>
      <c r="B77" s="4">
        <f>'Year 4'!B75</f>
        <v>0</v>
      </c>
      <c r="C77" s="46">
        <f>'Year 4'!C75</f>
        <v>0</v>
      </c>
      <c r="D77" s="4" t="str">
        <f>'Year 4'!D75</f>
        <v>Graduate</v>
      </c>
      <c r="E77" s="4">
        <f>'Year 4'!E75</f>
        <v>0</v>
      </c>
      <c r="F77" s="45">
        <f>'Year 4'!F75*(100+Living)/100</f>
        <v>0</v>
      </c>
      <c r="G77" s="42">
        <v>0.0</v>
      </c>
      <c r="H77" s="42">
        <v>0.0</v>
      </c>
      <c r="I77" s="42">
        <v>0.0</v>
      </c>
      <c r="J77" s="45">
        <f t="shared" si="13"/>
        <v>0</v>
      </c>
      <c r="K77" s="46">
        <f t="shared" si="14"/>
        <v>0</v>
      </c>
      <c r="L77" s="4"/>
      <c r="M77" s="7">
        <f>'Year 4'!M75</f>
        <v>0</v>
      </c>
      <c r="N77" s="7">
        <f>'Year 4'!N75</f>
        <v>0</v>
      </c>
      <c r="O77" s="7">
        <f>'Year 4'!O75</f>
        <v>0</v>
      </c>
      <c r="P77" s="7">
        <f>'Year 4'!P75</f>
        <v>0</v>
      </c>
      <c r="Q77" s="7">
        <f t="shared" si="15"/>
        <v>0</v>
      </c>
      <c r="R77" s="7">
        <f>'Year 4'!R75</f>
        <v>0</v>
      </c>
      <c r="S77" s="7">
        <f>'Year 4'!S75</f>
        <v>0</v>
      </c>
      <c r="T77" s="7">
        <f>'Year 4'!T75</f>
        <v>0</v>
      </c>
      <c r="U77" s="7">
        <f>'Year 4'!U75</f>
        <v>0</v>
      </c>
      <c r="V77" s="7">
        <f t="shared" si="16"/>
        <v>0</v>
      </c>
      <c r="W77" s="4"/>
      <c r="X77" s="4"/>
      <c r="Y77" s="4"/>
      <c r="Z77" s="4"/>
    </row>
    <row r="78" ht="12.0" hidden="1" customHeight="1">
      <c r="A78" s="22">
        <v>0.0</v>
      </c>
      <c r="B78" s="22">
        <v>0.0</v>
      </c>
      <c r="C78" s="42">
        <v>0.0</v>
      </c>
      <c r="D78" s="43" t="s">
        <v>121</v>
      </c>
      <c r="E78" s="43">
        <v>0.0</v>
      </c>
      <c r="F78" s="44">
        <v>0.0</v>
      </c>
      <c r="G78" s="42">
        <v>0.0</v>
      </c>
      <c r="H78" s="42">
        <v>0.0</v>
      </c>
      <c r="I78" s="42">
        <v>0.0</v>
      </c>
      <c r="J78" s="45">
        <f t="shared" si="13"/>
        <v>0</v>
      </c>
      <c r="K78" s="46">
        <f t="shared" si="14"/>
        <v>0</v>
      </c>
      <c r="L78" s="4"/>
      <c r="M78" s="7">
        <v>0.0</v>
      </c>
      <c r="N78" s="7">
        <v>0.0</v>
      </c>
      <c r="O78" s="7">
        <v>0.0</v>
      </c>
      <c r="P78" s="7">
        <v>0.0</v>
      </c>
      <c r="Q78" s="7">
        <f t="shared" si="15"/>
        <v>0</v>
      </c>
      <c r="R78" s="7">
        <v>0.0</v>
      </c>
      <c r="S78" s="7">
        <v>0.0</v>
      </c>
      <c r="T78" s="7">
        <v>0.0</v>
      </c>
      <c r="U78" s="7">
        <v>0.0</v>
      </c>
      <c r="V78" s="7">
        <f t="shared" si="16"/>
        <v>0</v>
      </c>
      <c r="W78" s="4"/>
      <c r="X78" s="4"/>
      <c r="Y78" s="4"/>
      <c r="Z78" s="4"/>
    </row>
    <row r="79" ht="12.0" customHeight="1">
      <c r="A79" s="4"/>
      <c r="B79" s="4"/>
      <c r="C79" s="4"/>
      <c r="D79" s="4"/>
      <c r="E79" s="4"/>
      <c r="F79" s="45"/>
      <c r="G79" s="56" t="s">
        <v>125</v>
      </c>
      <c r="I79" s="56"/>
      <c r="J79" s="57">
        <f>SUM(J71:J78)</f>
        <v>0</v>
      </c>
      <c r="K79" s="4"/>
      <c r="L79" s="4"/>
      <c r="M79" s="4"/>
      <c r="N79" s="4"/>
      <c r="O79" s="4"/>
      <c r="P79" s="4"/>
      <c r="Q79" s="4"/>
      <c r="R79" s="4"/>
      <c r="S79" s="4"/>
      <c r="T79" s="4"/>
      <c r="U79" s="4"/>
      <c r="V79" s="4"/>
      <c r="W79" s="4"/>
      <c r="X79" s="4"/>
      <c r="Y79" s="4"/>
      <c r="Z79" s="4"/>
    </row>
    <row r="80" ht="12.0" customHeight="1">
      <c r="A80" s="38" t="s">
        <v>126</v>
      </c>
      <c r="B80" s="4"/>
      <c r="C80" s="4"/>
      <c r="D80" s="4"/>
      <c r="E80" s="4"/>
      <c r="F80" s="4"/>
      <c r="G80" s="4"/>
      <c r="H80" s="4"/>
      <c r="I80" s="4"/>
      <c r="J80" s="4"/>
      <c r="K80" s="4"/>
      <c r="L80" s="4"/>
      <c r="M80" s="4"/>
      <c r="N80" s="4"/>
      <c r="O80" s="4"/>
      <c r="P80" s="4"/>
      <c r="Q80" s="4"/>
      <c r="R80" s="4"/>
      <c r="S80" s="4"/>
      <c r="T80" s="4"/>
      <c r="U80" s="4"/>
      <c r="V80" s="4"/>
      <c r="W80" s="4"/>
      <c r="X80" s="4"/>
      <c r="Y80" s="4"/>
      <c r="Z80" s="4"/>
    </row>
    <row r="81" ht="12.0" customHeight="1">
      <c r="A81" s="41" t="s">
        <v>67</v>
      </c>
      <c r="B81" s="41" t="s">
        <v>68</v>
      </c>
      <c r="C81" s="41" t="s">
        <v>69</v>
      </c>
      <c r="D81" s="40" t="s">
        <v>120</v>
      </c>
      <c r="E81" s="41" t="s">
        <v>95</v>
      </c>
      <c r="F81" s="1" t="s">
        <v>96</v>
      </c>
      <c r="G81" s="40" t="s">
        <v>97</v>
      </c>
      <c r="H81" s="40" t="s">
        <v>98</v>
      </c>
      <c r="I81" s="40"/>
      <c r="J81" s="40" t="s">
        <v>99</v>
      </c>
      <c r="K81" s="4" t="s">
        <v>100</v>
      </c>
      <c r="L81" s="4"/>
      <c r="M81" s="4"/>
      <c r="N81" s="4" t="s">
        <v>101</v>
      </c>
      <c r="O81" s="4"/>
      <c r="P81" s="4"/>
      <c r="Q81" s="4" t="s">
        <v>102</v>
      </c>
      <c r="R81" s="4"/>
      <c r="S81" s="4"/>
      <c r="T81" s="4"/>
      <c r="U81" s="4"/>
      <c r="V81" s="4"/>
      <c r="W81" s="4"/>
      <c r="X81" s="4"/>
      <c r="Y81" s="4"/>
      <c r="Z81" s="4"/>
    </row>
    <row r="82" ht="12.0" hidden="1" customHeight="1">
      <c r="A82" s="41"/>
      <c r="B82" s="41"/>
      <c r="C82" s="41"/>
      <c r="D82" s="41"/>
      <c r="E82" s="14"/>
      <c r="F82" s="4"/>
      <c r="G82" s="40"/>
      <c r="H82" s="40"/>
      <c r="I82" s="40"/>
      <c r="J82" s="40"/>
      <c r="K82" s="4"/>
      <c r="L82" s="4"/>
      <c r="M82" s="5"/>
      <c r="N82" s="4"/>
      <c r="O82" s="4"/>
      <c r="P82" s="4"/>
      <c r="Q82" s="4"/>
      <c r="R82" s="4"/>
      <c r="S82" s="4"/>
      <c r="T82" s="4"/>
      <c r="U82" s="4"/>
      <c r="V82" s="4"/>
      <c r="W82" s="4"/>
      <c r="X82" s="4"/>
      <c r="Y82" s="4"/>
      <c r="Z82" s="4"/>
    </row>
    <row r="83" ht="12.0" hidden="1" customHeight="1">
      <c r="A83" s="41"/>
      <c r="B83" s="41"/>
      <c r="C83" s="41"/>
      <c r="D83" s="41"/>
      <c r="E83" s="14" t="s">
        <v>103</v>
      </c>
      <c r="F83" s="4"/>
      <c r="G83" s="40"/>
      <c r="H83" s="40"/>
      <c r="I83" s="40"/>
      <c r="J83" s="40"/>
      <c r="K83" s="4"/>
      <c r="L83" s="4"/>
      <c r="M83" s="4"/>
      <c r="N83" s="4"/>
      <c r="O83" s="4"/>
      <c r="P83" s="4"/>
      <c r="Q83" s="4"/>
      <c r="R83" s="4"/>
      <c r="S83" s="4"/>
      <c r="T83" s="4"/>
      <c r="U83" s="4"/>
      <c r="V83" s="4"/>
      <c r="W83" s="4"/>
      <c r="X83" s="4"/>
      <c r="Y83" s="4"/>
      <c r="Z83" s="4"/>
    </row>
    <row r="84" ht="12.0" hidden="1" customHeight="1">
      <c r="A84" s="41"/>
      <c r="B84" s="41"/>
      <c r="C84" s="41"/>
      <c r="D84" s="41"/>
      <c r="E84" s="14" t="s">
        <v>104</v>
      </c>
      <c r="F84" s="4"/>
      <c r="G84" s="40"/>
      <c r="H84" s="40"/>
      <c r="I84" s="40"/>
      <c r="J84" s="40"/>
      <c r="K84" s="4"/>
      <c r="L84" s="4"/>
      <c r="M84" s="4"/>
      <c r="N84" s="4"/>
      <c r="O84" s="4"/>
      <c r="P84" s="4"/>
      <c r="Q84" s="4"/>
      <c r="R84" s="4"/>
      <c r="S84" s="4"/>
      <c r="T84" s="4"/>
      <c r="U84" s="4"/>
      <c r="V84" s="4"/>
      <c r="W84" s="4"/>
      <c r="X84" s="4"/>
      <c r="Y84" s="4"/>
      <c r="Z84" s="4"/>
    </row>
    <row r="85" ht="12.0" hidden="1" customHeight="1">
      <c r="A85" s="41"/>
      <c r="B85" s="41"/>
      <c r="C85" s="41"/>
      <c r="D85" s="14" t="s">
        <v>103</v>
      </c>
      <c r="E85" s="14" t="s">
        <v>105</v>
      </c>
      <c r="F85" s="4"/>
      <c r="G85" s="40"/>
      <c r="H85" s="49"/>
      <c r="I85" s="49"/>
      <c r="J85" s="40"/>
      <c r="K85" s="4"/>
      <c r="L85" s="4"/>
      <c r="M85" s="4"/>
      <c r="N85" s="4"/>
      <c r="O85" s="4"/>
      <c r="P85" s="4"/>
      <c r="Q85" s="4"/>
      <c r="R85" s="4"/>
      <c r="S85" s="4"/>
      <c r="T85" s="4"/>
      <c r="U85" s="4"/>
      <c r="V85" s="4"/>
      <c r="W85" s="4"/>
      <c r="X85" s="4"/>
      <c r="Y85" s="5"/>
      <c r="Z85" s="4"/>
    </row>
    <row r="86" ht="12.0" hidden="1" customHeight="1">
      <c r="A86" s="41"/>
      <c r="B86" s="41"/>
      <c r="C86" s="41"/>
      <c r="D86" s="14" t="s">
        <v>106</v>
      </c>
      <c r="E86" s="14" t="s">
        <v>107</v>
      </c>
      <c r="F86" s="4" t="s">
        <v>108</v>
      </c>
      <c r="G86" s="40"/>
      <c r="H86" s="40"/>
      <c r="I86" s="40"/>
      <c r="J86" s="40"/>
      <c r="K86" s="4"/>
      <c r="L86" s="4"/>
      <c r="M86" s="4"/>
      <c r="N86" s="4"/>
      <c r="O86" s="4"/>
      <c r="P86" s="4"/>
      <c r="Q86" s="4"/>
      <c r="R86" s="4"/>
      <c r="S86" s="4"/>
      <c r="T86" s="4"/>
      <c r="U86" s="4"/>
      <c r="V86" s="4"/>
      <c r="W86" s="4"/>
      <c r="X86" s="4"/>
      <c r="Y86" s="4"/>
      <c r="Z86" s="4"/>
    </row>
    <row r="87" ht="12.0" hidden="1" customHeight="1">
      <c r="A87" s="41"/>
      <c r="B87" s="41"/>
      <c r="C87" s="41"/>
      <c r="D87" s="14" t="s">
        <v>109</v>
      </c>
      <c r="E87" s="14" t="s">
        <v>110</v>
      </c>
      <c r="F87" s="4" t="s">
        <v>111</v>
      </c>
      <c r="G87" s="40"/>
      <c r="H87" s="40"/>
      <c r="I87" s="40"/>
      <c r="J87" s="40"/>
      <c r="K87" s="4" t="s">
        <v>127</v>
      </c>
      <c r="L87" s="4" t="s">
        <v>128</v>
      </c>
      <c r="M87" s="1" t="s">
        <v>112</v>
      </c>
      <c r="N87" s="4" t="s">
        <v>127</v>
      </c>
      <c r="O87" s="4" t="s">
        <v>128</v>
      </c>
      <c r="P87" s="1" t="s">
        <v>113</v>
      </c>
      <c r="Q87" s="4" t="s">
        <v>114</v>
      </c>
      <c r="R87" s="4" t="s">
        <v>104</v>
      </c>
      <c r="S87" s="4" t="s">
        <v>105</v>
      </c>
      <c r="T87" s="4" t="s">
        <v>107</v>
      </c>
      <c r="U87" s="4" t="s">
        <v>110</v>
      </c>
      <c r="V87" s="1" t="s">
        <v>115</v>
      </c>
      <c r="W87" s="4"/>
      <c r="X87" s="4"/>
      <c r="Y87" s="4"/>
      <c r="Z87" s="4"/>
    </row>
    <row r="88" ht="12.0" customHeight="1">
      <c r="A88" s="4">
        <f>'Year 4'!A85</f>
        <v>0</v>
      </c>
      <c r="B88" s="4">
        <f>'Year 4'!B85</f>
        <v>0</v>
      </c>
      <c r="C88" s="46">
        <f>'Year 4'!C85</f>
        <v>0</v>
      </c>
      <c r="D88" s="4" t="str">
        <f>'Year 4'!D85</f>
        <v>Graduate</v>
      </c>
      <c r="E88" s="4" t="str">
        <f>'Year 4'!E85</f>
        <v>None</v>
      </c>
      <c r="F88" s="4" t="str">
        <f>'Year 4'!F85</f>
        <v>No</v>
      </c>
      <c r="G88" s="5">
        <f>'Year 4'!G85</f>
        <v>39326</v>
      </c>
      <c r="H88" s="4">
        <f>IF(G88&gt;Fringe1End,P88,M88)</f>
        <v>8.65</v>
      </c>
      <c r="I88" s="4"/>
      <c r="J88" s="45">
        <f t="shared" ref="J88:J95" si="17">(J71*H88/100)+V88</f>
        <v>0</v>
      </c>
      <c r="K88" s="4">
        <f>IF(D71=$D$69,F1.Grad,0)</f>
        <v>6.85</v>
      </c>
      <c r="L88" s="4">
        <f>IF(D71=$D$70,F1.Under,0)</f>
        <v>0</v>
      </c>
      <c r="M88" s="50">
        <f t="shared" ref="M88:M95" si="18">SUM(K88:L88)</f>
        <v>6.85</v>
      </c>
      <c r="N88" s="4">
        <f>IF(D71=$D$69,F2.Grad,0)</f>
        <v>8.65</v>
      </c>
      <c r="O88" s="4">
        <f>IF(D71=$D$70,F2.Under,0)</f>
        <v>0</v>
      </c>
      <c r="P88" s="50">
        <f t="shared" ref="P88:P95" si="19">SUM(N88:O88)</f>
        <v>8.65</v>
      </c>
      <c r="Q88" s="4">
        <f t="shared" ref="Q88:Q95" si="20">IF(F88=$F$86,G71,100)</f>
        <v>100</v>
      </c>
      <c r="R88" s="4">
        <f>IF($E88=$E$84,Ins.E*$K71*Q88/100,0)</f>
        <v>0</v>
      </c>
      <c r="S88" s="4">
        <f>IF($E88=$E$85,Ins.S*$K71*Q88/100,0)</f>
        <v>0</v>
      </c>
      <c r="T88" s="4">
        <f>IF($E88=$E$86,Ins.C*$K71*Q88/100,0)</f>
        <v>0</v>
      </c>
      <c r="U88" s="4">
        <f>IF($E88=$E$87,Ins.F*$K71*Q88/100,0)</f>
        <v>0</v>
      </c>
      <c r="V88" s="51">
        <f t="shared" ref="V88:V95" si="21">SUM(R88:U88)</f>
        <v>0</v>
      </c>
      <c r="W88" s="4"/>
      <c r="X88" s="4"/>
      <c r="Y88" s="4"/>
      <c r="Z88" s="4"/>
    </row>
    <row r="89" ht="12.0" customHeight="1">
      <c r="A89" s="4">
        <f>'Year 4'!A86</f>
        <v>0</v>
      </c>
      <c r="B89" s="4">
        <f>'Year 4'!B86</f>
        <v>0</v>
      </c>
      <c r="C89" s="46">
        <f>'Year 4'!C86</f>
        <v>0</v>
      </c>
      <c r="D89" s="4" t="str">
        <f>'Year 4'!D86</f>
        <v>Graduate</v>
      </c>
      <c r="E89" s="4" t="str">
        <f>'Year 4'!E86</f>
        <v>None</v>
      </c>
      <c r="F89" s="4" t="str">
        <f>'Year 4'!F86</f>
        <v>No</v>
      </c>
      <c r="G89" s="5">
        <f>'Year 4'!G86</f>
        <v>39326</v>
      </c>
      <c r="H89" s="4">
        <f>IF(G89&gt;Fringe1End,P89,M89)</f>
        <v>8.65</v>
      </c>
      <c r="I89" s="4"/>
      <c r="J89" s="45">
        <f t="shared" si="17"/>
        <v>0</v>
      </c>
      <c r="K89" s="4">
        <f>IF(D72=$D$69,F1.Grad,0)</f>
        <v>6.85</v>
      </c>
      <c r="L89" s="4">
        <f>IF(D72=$D$70,F1.Under,0)</f>
        <v>0</v>
      </c>
      <c r="M89" s="50">
        <f t="shared" si="18"/>
        <v>6.85</v>
      </c>
      <c r="N89" s="4">
        <f>IF(D72=$D$69,F2.Grad,0)</f>
        <v>8.65</v>
      </c>
      <c r="O89" s="4">
        <f>IF(D72=$D$70,F2.Under,0)</f>
        <v>0</v>
      </c>
      <c r="P89" s="50">
        <f t="shared" si="19"/>
        <v>8.65</v>
      </c>
      <c r="Q89" s="4">
        <f t="shared" si="20"/>
        <v>100</v>
      </c>
      <c r="R89" s="4">
        <f>IF($E89=$E$84,Ins.E*$K72*Q89/100,0)</f>
        <v>0</v>
      </c>
      <c r="S89" s="4">
        <f>IF($E89=$E$85,Ins.S*$K72*Q89/100,0)</f>
        <v>0</v>
      </c>
      <c r="T89" s="4">
        <f>IF($E89=$E$86,Ins.C*$K72*Q89/100,0)</f>
        <v>0</v>
      </c>
      <c r="U89" s="4">
        <f>IF($E89=$E$87,Ins.F*$K72*Q89/100,0)</f>
        <v>0</v>
      </c>
      <c r="V89" s="51">
        <f t="shared" si="21"/>
        <v>0</v>
      </c>
      <c r="W89" s="4"/>
      <c r="X89" s="4"/>
      <c r="Y89" s="4"/>
      <c r="Z89" s="4"/>
    </row>
    <row r="90" ht="12.0" hidden="1" customHeight="1">
      <c r="A90" s="4">
        <f>'Year 4'!A87</f>
        <v>0</v>
      </c>
      <c r="B90" s="4">
        <f>'Year 4'!B87</f>
        <v>0</v>
      </c>
      <c r="C90" s="46">
        <f>'Year 4'!C87</f>
        <v>0</v>
      </c>
      <c r="D90" s="4" t="str">
        <f>'Year 4'!D87</f>
        <v>Graduate</v>
      </c>
      <c r="E90" s="4" t="str">
        <f>'Year 4'!E87</f>
        <v>Employee</v>
      </c>
      <c r="F90" s="4" t="str">
        <f>'Year 4'!F87</f>
        <v>No</v>
      </c>
      <c r="G90" s="5">
        <f>'Year 4'!G87</f>
        <v>39326</v>
      </c>
      <c r="H90" s="4">
        <f>IF(G90&gt;Fringe1End,P90,M90)</f>
        <v>8.65</v>
      </c>
      <c r="I90" s="4"/>
      <c r="J90" s="45">
        <f t="shared" si="17"/>
        <v>0</v>
      </c>
      <c r="K90" s="4">
        <f>IF(D73=$D$69,F1.Grad,0)</f>
        <v>6.85</v>
      </c>
      <c r="L90" s="4">
        <f>IF(D73=$D$70,F1.Under,0)</f>
        <v>0</v>
      </c>
      <c r="M90" s="50">
        <f t="shared" si="18"/>
        <v>6.85</v>
      </c>
      <c r="N90" s="4">
        <f>IF(D73=$D$69,F2.Grad,0)</f>
        <v>8.65</v>
      </c>
      <c r="O90" s="4">
        <f>IF(D73=$D$70,F2.Under,0)</f>
        <v>0</v>
      </c>
      <c r="P90" s="50">
        <f t="shared" si="19"/>
        <v>8.65</v>
      </c>
      <c r="Q90" s="4">
        <f t="shared" si="20"/>
        <v>100</v>
      </c>
      <c r="R90" s="4">
        <f>IF($E90=$E$84,Ins.E*$K73*Q90/100,0)</f>
        <v>0</v>
      </c>
      <c r="S90" s="4">
        <f>IF($E90=$E$85,Ins.S*$K73*Q90/100,0)</f>
        <v>0</v>
      </c>
      <c r="T90" s="4">
        <f>IF($E90=$E$86,Ins.C*$K73*Q90/100,0)</f>
        <v>0</v>
      </c>
      <c r="U90" s="4">
        <f>IF($E90=$E$87,Ins.F*$K73*Q90/100,0)</f>
        <v>0</v>
      </c>
      <c r="V90" s="51">
        <f t="shared" si="21"/>
        <v>0</v>
      </c>
      <c r="W90" s="4"/>
      <c r="X90" s="4"/>
      <c r="Y90" s="4"/>
      <c r="Z90" s="4"/>
    </row>
    <row r="91" ht="12.0" hidden="1" customHeight="1">
      <c r="A91" s="4">
        <f>'Year 4'!A88</f>
        <v>0</v>
      </c>
      <c r="B91" s="4">
        <f>'Year 4'!B88</f>
        <v>0</v>
      </c>
      <c r="C91" s="46">
        <f>'Year 4'!C88</f>
        <v>0</v>
      </c>
      <c r="D91" s="4" t="str">
        <f>'Year 4'!D88</f>
        <v>Graduate</v>
      </c>
      <c r="E91" s="4" t="str">
        <f>'Year 4'!E88</f>
        <v>Employee</v>
      </c>
      <c r="F91" s="4" t="str">
        <f>'Year 4'!F88</f>
        <v>No</v>
      </c>
      <c r="G91" s="5">
        <f>'Year 4'!G88</f>
        <v>39326</v>
      </c>
      <c r="H91" s="4">
        <f>IF(G91&gt;Fringe1End,P91,M91)</f>
        <v>8.65</v>
      </c>
      <c r="I91" s="4"/>
      <c r="J91" s="45">
        <f t="shared" si="17"/>
        <v>0</v>
      </c>
      <c r="K91" s="4">
        <f>IF(D74=$D$69,F1.Grad,0)</f>
        <v>6.85</v>
      </c>
      <c r="L91" s="4">
        <f>IF(D74=$D$70,F1.Under,0)</f>
        <v>0</v>
      </c>
      <c r="M91" s="50">
        <f t="shared" si="18"/>
        <v>6.85</v>
      </c>
      <c r="N91" s="4">
        <f>IF(D74=$D$69,F2.Grad,0)</f>
        <v>8.65</v>
      </c>
      <c r="O91" s="4">
        <f>IF(D74=$D$70,F2.Under,0)</f>
        <v>0</v>
      </c>
      <c r="P91" s="50">
        <f t="shared" si="19"/>
        <v>8.65</v>
      </c>
      <c r="Q91" s="4">
        <f t="shared" si="20"/>
        <v>100</v>
      </c>
      <c r="R91" s="4">
        <f>IF($E91=$E$84,Ins.E*$K74*Q91/100,0)</f>
        <v>0</v>
      </c>
      <c r="S91" s="4">
        <f>IF($E91=$E$85,Ins.S*$K74*Q91/100,0)</f>
        <v>0</v>
      </c>
      <c r="T91" s="4">
        <f>IF($E91=$E$86,Ins.C*$K74*Q91/100,0)</f>
        <v>0</v>
      </c>
      <c r="U91" s="4">
        <f>IF($E91=$E$87,Ins.F*$K74*Q91/100,0)</f>
        <v>0</v>
      </c>
      <c r="V91" s="51">
        <f t="shared" si="21"/>
        <v>0</v>
      </c>
      <c r="W91" s="4"/>
      <c r="X91" s="4"/>
      <c r="Y91" s="4"/>
      <c r="Z91" s="4"/>
    </row>
    <row r="92" ht="12.0" hidden="1" customHeight="1">
      <c r="A92" s="4">
        <f>'Year 4'!A89</f>
        <v>0</v>
      </c>
      <c r="B92" s="4">
        <f>'Year 4'!B89</f>
        <v>0</v>
      </c>
      <c r="C92" s="46">
        <f>'Year 4'!C89</f>
        <v>0</v>
      </c>
      <c r="D92" s="4" t="str">
        <f>'Year 4'!D89</f>
        <v>Graduate</v>
      </c>
      <c r="E92" s="4" t="str">
        <f>'Year 4'!E89</f>
        <v>Employee</v>
      </c>
      <c r="F92" s="4" t="str">
        <f>'Year 4'!F89</f>
        <v>No</v>
      </c>
      <c r="G92" s="5">
        <f>'Year 4'!G89</f>
        <v>39326</v>
      </c>
      <c r="H92" s="4">
        <f>IF(G92&gt;Fringe1End,P92,M92)</f>
        <v>8.65</v>
      </c>
      <c r="I92" s="4"/>
      <c r="J92" s="45">
        <f t="shared" si="17"/>
        <v>0</v>
      </c>
      <c r="K92" s="4">
        <f>IF(D75=$D$69,F1.Grad,0)</f>
        <v>6.85</v>
      </c>
      <c r="L92" s="4">
        <f>IF(D75=$D$70,F1.Under,0)</f>
        <v>0</v>
      </c>
      <c r="M92" s="50">
        <f t="shared" si="18"/>
        <v>6.85</v>
      </c>
      <c r="N92" s="4">
        <f>IF(D75=$D$69,F2.Grad,0)</f>
        <v>8.65</v>
      </c>
      <c r="O92" s="4">
        <f>IF(D75=$D$70,F2.Under,0)</f>
        <v>0</v>
      </c>
      <c r="P92" s="50">
        <f t="shared" si="19"/>
        <v>8.65</v>
      </c>
      <c r="Q92" s="4">
        <f t="shared" si="20"/>
        <v>100</v>
      </c>
      <c r="R92" s="4">
        <f>IF($E92=$E$84,Ins.E*$K75*Q92/100,0)</f>
        <v>0</v>
      </c>
      <c r="S92" s="4">
        <f>IF($E92=$E$85,Ins.S*$K75*Q92/100,0)</f>
        <v>0</v>
      </c>
      <c r="T92" s="4">
        <f>IF($E92=$E$86,Ins.C*$K75*Q92/100,0)</f>
        <v>0</v>
      </c>
      <c r="U92" s="4">
        <f>IF($E92=$E$87,Ins.F*$K75*Q92/100,0)</f>
        <v>0</v>
      </c>
      <c r="V92" s="51">
        <f t="shared" si="21"/>
        <v>0</v>
      </c>
      <c r="W92" s="4"/>
      <c r="X92" s="4"/>
      <c r="Y92" s="4"/>
      <c r="Z92" s="4"/>
    </row>
    <row r="93" ht="12.0" hidden="1" customHeight="1">
      <c r="A93" s="4">
        <f>'Year 4'!A90</f>
        <v>0</v>
      </c>
      <c r="B93" s="4">
        <f>'Year 4'!B90</f>
        <v>0</v>
      </c>
      <c r="C93" s="46">
        <f>'Year 4'!C90</f>
        <v>0</v>
      </c>
      <c r="D93" s="4" t="str">
        <f>'Year 4'!D90</f>
        <v>Graduate</v>
      </c>
      <c r="E93" s="4" t="str">
        <f>'Year 4'!E90</f>
        <v>Employee</v>
      </c>
      <c r="F93" s="4" t="str">
        <f>'Year 4'!F90</f>
        <v>No</v>
      </c>
      <c r="G93" s="5">
        <f>'Year 4'!G90</f>
        <v>39326</v>
      </c>
      <c r="H93" s="4">
        <f>IF(G93&gt;Fringe1End,P93,M93)</f>
        <v>8.65</v>
      </c>
      <c r="I93" s="4"/>
      <c r="J93" s="45">
        <f t="shared" si="17"/>
        <v>0</v>
      </c>
      <c r="K93" s="4">
        <f>IF(D76=$D$69,F1.Grad,0)</f>
        <v>6.85</v>
      </c>
      <c r="L93" s="4">
        <f>IF(D76=$D$70,F1.Under,0)</f>
        <v>0</v>
      </c>
      <c r="M93" s="50">
        <f t="shared" si="18"/>
        <v>6.85</v>
      </c>
      <c r="N93" s="4">
        <f>IF(D76=$D$69,F2.Grad,0)</f>
        <v>8.65</v>
      </c>
      <c r="O93" s="4">
        <f>IF(D76=$D$70,F2.Under,0)</f>
        <v>0</v>
      </c>
      <c r="P93" s="50">
        <f t="shared" si="19"/>
        <v>8.65</v>
      </c>
      <c r="Q93" s="4">
        <f t="shared" si="20"/>
        <v>100</v>
      </c>
      <c r="R93" s="4">
        <f>IF($E93=$E$84,Ins.E*$K76*Q93/100,0)</f>
        <v>0</v>
      </c>
      <c r="S93" s="4">
        <f>IF($E93=$E$85,Ins.S*$K76*Q93/100,0)</f>
        <v>0</v>
      </c>
      <c r="T93" s="4">
        <f>IF($E93=$E$86,Ins.C*$K76*Q93/100,0)</f>
        <v>0</v>
      </c>
      <c r="U93" s="4">
        <f>IF($E93=$E$87,Ins.F*$K76*Q93/100,0)</f>
        <v>0</v>
      </c>
      <c r="V93" s="51">
        <f t="shared" si="21"/>
        <v>0</v>
      </c>
      <c r="W93" s="4"/>
      <c r="X93" s="4"/>
      <c r="Y93" s="4"/>
      <c r="Z93" s="4"/>
    </row>
    <row r="94" ht="12.0" hidden="1" customHeight="1">
      <c r="A94" s="4">
        <f>'Year 4'!A91</f>
        <v>0</v>
      </c>
      <c r="B94" s="4">
        <f>'Year 4'!B91</f>
        <v>0</v>
      </c>
      <c r="C94" s="46">
        <f>'Year 4'!C91</f>
        <v>0</v>
      </c>
      <c r="D94" s="4" t="str">
        <f>'Year 4'!D91</f>
        <v>Graduate</v>
      </c>
      <c r="E94" s="4" t="str">
        <f>'Year 4'!E91</f>
        <v>Employee</v>
      </c>
      <c r="F94" s="4" t="str">
        <f>'Year 4'!F91</f>
        <v>No</v>
      </c>
      <c r="G94" s="5">
        <f>'Year 4'!G91</f>
        <v>39326</v>
      </c>
      <c r="H94" s="4">
        <f>IF(G94&gt;Fringe1End,P94,M94)</f>
        <v>8.65</v>
      </c>
      <c r="I94" s="4"/>
      <c r="J94" s="45">
        <f t="shared" si="17"/>
        <v>0</v>
      </c>
      <c r="K94" s="4">
        <f>IF(D77=$D$69,F1.Grad,0)</f>
        <v>6.85</v>
      </c>
      <c r="L94" s="4">
        <f>IF(D77=$D$70,F1.Under,0)</f>
        <v>0</v>
      </c>
      <c r="M94" s="50">
        <f t="shared" si="18"/>
        <v>6.85</v>
      </c>
      <c r="N94" s="4">
        <f>IF(D77=$D$69,F2.Grad,0)</f>
        <v>8.65</v>
      </c>
      <c r="O94" s="4">
        <f>IF(D77=$D$70,F2.Under,0)</f>
        <v>0</v>
      </c>
      <c r="P94" s="50">
        <f t="shared" si="19"/>
        <v>8.65</v>
      </c>
      <c r="Q94" s="4">
        <f t="shared" si="20"/>
        <v>100</v>
      </c>
      <c r="R94" s="4">
        <f>IF($E94=$E$84,Ins.E*$K77*Q94/100,0)</f>
        <v>0</v>
      </c>
      <c r="S94" s="4">
        <f>IF($E94=$E$85,Ins.S*$K77*Q94/100,0)</f>
        <v>0</v>
      </c>
      <c r="T94" s="4">
        <f>IF($E94=$E$86,Ins.C*$K77*Q94/100,0)</f>
        <v>0</v>
      </c>
      <c r="U94" s="4">
        <f>IF($E94=$E$87,Ins.F*$K77*Q94/100,0)</f>
        <v>0</v>
      </c>
      <c r="V94" s="51">
        <f t="shared" si="21"/>
        <v>0</v>
      </c>
      <c r="W94" s="4"/>
      <c r="X94" s="4"/>
      <c r="Y94" s="4"/>
      <c r="Z94" s="4"/>
    </row>
    <row r="95" ht="12.0" hidden="1" customHeight="1">
      <c r="A95" s="4">
        <f t="shared" ref="A95:D95" si="22">A78</f>
        <v>0</v>
      </c>
      <c r="B95" s="4">
        <f t="shared" si="22"/>
        <v>0</v>
      </c>
      <c r="C95" s="46">
        <f t="shared" si="22"/>
        <v>0</v>
      </c>
      <c r="D95" s="4" t="str">
        <f t="shared" si="22"/>
        <v>Graduate</v>
      </c>
      <c r="E95" s="4" t="str">
        <f>IF($D78=$D$69,$E$84,$E$83)</f>
        <v>Employee</v>
      </c>
      <c r="F95" s="22" t="s">
        <v>111</v>
      </c>
      <c r="G95" s="36">
        <f>$J$4</f>
        <v>39326</v>
      </c>
      <c r="H95" s="4">
        <f>IF(G95&gt;Fringe1End,P95,M95)</f>
        <v>8.65</v>
      </c>
      <c r="I95" s="4"/>
      <c r="J95" s="45">
        <f t="shared" si="17"/>
        <v>0</v>
      </c>
      <c r="K95" s="4">
        <f>IF(D78=$D$69,F1.Grad,0)</f>
        <v>6.85</v>
      </c>
      <c r="L95" s="4">
        <f>IF(D78=$D$70,F1.Under,0)</f>
        <v>0</v>
      </c>
      <c r="M95" s="50">
        <f t="shared" si="18"/>
        <v>6.85</v>
      </c>
      <c r="N95" s="4">
        <f>IF(D78=$D$69,F2.Grad,0)</f>
        <v>8.65</v>
      </c>
      <c r="O95" s="4">
        <f>IF(D78=$D$70,F2.Under,0)</f>
        <v>0</v>
      </c>
      <c r="P95" s="50">
        <f t="shared" si="19"/>
        <v>8.65</v>
      </c>
      <c r="Q95" s="4">
        <f t="shared" si="20"/>
        <v>100</v>
      </c>
      <c r="R95" s="4">
        <f>IF($E95=$E$84,Ins.E*$K78*Q95/100,0)</f>
        <v>0</v>
      </c>
      <c r="S95" s="4">
        <f>IF($E95=$E$85,Ins.S*$K78*Q95/100,0)</f>
        <v>0</v>
      </c>
      <c r="T95" s="4">
        <f>IF($E95=$E$86,Ins.C*$K78*Q95/100,0)</f>
        <v>0</v>
      </c>
      <c r="U95" s="4">
        <f>IF($E95=$E$87,Ins.F*$K78*Q95/100,0)</f>
        <v>0</v>
      </c>
      <c r="V95" s="51">
        <f t="shared" si="21"/>
        <v>0</v>
      </c>
      <c r="W95" s="4"/>
      <c r="X95" s="4"/>
      <c r="Y95" s="4"/>
      <c r="Z95" s="4"/>
    </row>
    <row r="96" ht="12.0" customHeight="1">
      <c r="A96" s="4"/>
      <c r="B96" s="4"/>
      <c r="C96" s="4"/>
      <c r="D96" s="4"/>
      <c r="E96" s="4"/>
      <c r="F96" s="58" t="s">
        <v>129</v>
      </c>
      <c r="I96" s="59"/>
      <c r="J96" s="57">
        <f>SUM(J88:J95)</f>
        <v>0</v>
      </c>
      <c r="K96" s="4" t="s">
        <v>127</v>
      </c>
      <c r="L96" s="4" t="s">
        <v>128</v>
      </c>
      <c r="M96" s="1" t="s">
        <v>112</v>
      </c>
      <c r="N96" s="4" t="s">
        <v>127</v>
      </c>
      <c r="O96" s="4" t="s">
        <v>128</v>
      </c>
      <c r="P96" s="1" t="s">
        <v>113</v>
      </c>
      <c r="Q96" s="4" t="s">
        <v>114</v>
      </c>
      <c r="R96" s="4" t="s">
        <v>104</v>
      </c>
      <c r="S96" s="4" t="s">
        <v>105</v>
      </c>
      <c r="T96" s="4" t="s">
        <v>107</v>
      </c>
      <c r="U96" s="4" t="s">
        <v>110</v>
      </c>
      <c r="V96" s="1" t="s">
        <v>115</v>
      </c>
      <c r="W96" s="4"/>
      <c r="X96" s="4"/>
      <c r="Y96" s="4"/>
      <c r="Z96" s="4"/>
    </row>
    <row r="97" ht="12.0" customHeight="1">
      <c r="A97" s="4"/>
      <c r="B97" s="4"/>
      <c r="C97" s="4"/>
      <c r="D97" s="4"/>
      <c r="E97" s="4"/>
      <c r="F97" s="58" t="s">
        <v>130</v>
      </c>
      <c r="I97" s="59"/>
      <c r="J97" s="57">
        <f>J79+J96</f>
        <v>0</v>
      </c>
      <c r="K97" s="4"/>
      <c r="L97" s="4"/>
      <c r="M97" s="1"/>
      <c r="N97" s="4"/>
      <c r="O97" s="4"/>
      <c r="P97" s="1"/>
      <c r="Q97" s="4"/>
      <c r="R97" s="4"/>
      <c r="S97" s="4"/>
      <c r="T97" s="4"/>
      <c r="U97" s="4"/>
      <c r="V97" s="1"/>
      <c r="W97" s="4"/>
      <c r="X97" s="4"/>
      <c r="Y97" s="4"/>
      <c r="Z97" s="4"/>
    </row>
    <row r="98" ht="12.0" customHeight="1">
      <c r="A98" s="4"/>
      <c r="B98" s="4"/>
      <c r="C98" s="4"/>
      <c r="D98" s="4"/>
      <c r="E98" s="4"/>
      <c r="F98" s="60" t="s">
        <v>131</v>
      </c>
      <c r="I98" s="61"/>
      <c r="J98" s="62">
        <f>J35+J79</f>
        <v>0</v>
      </c>
      <c r="K98" s="4"/>
      <c r="L98" s="4"/>
      <c r="M98" s="1"/>
      <c r="N98" s="4"/>
      <c r="O98" s="4"/>
      <c r="P98" s="1"/>
      <c r="Q98" s="4"/>
      <c r="R98" s="4"/>
      <c r="S98" s="4"/>
      <c r="T98" s="4"/>
      <c r="U98" s="4"/>
      <c r="V98" s="1"/>
      <c r="W98" s="4"/>
      <c r="X98" s="4"/>
      <c r="Y98" s="4"/>
      <c r="Z98" s="4"/>
    </row>
    <row r="99" ht="12.0" customHeight="1">
      <c r="A99" s="4"/>
      <c r="B99" s="4"/>
      <c r="C99" s="4"/>
      <c r="D99" s="4"/>
      <c r="E99" s="4"/>
      <c r="F99" s="60" t="s">
        <v>132</v>
      </c>
      <c r="I99" s="61"/>
      <c r="J99" s="62">
        <f>J60+J96</f>
        <v>0</v>
      </c>
      <c r="K99" s="4"/>
      <c r="L99" s="4"/>
      <c r="M99" s="1"/>
      <c r="N99" s="4"/>
      <c r="O99" s="4"/>
      <c r="P99" s="1"/>
      <c r="Q99" s="4"/>
      <c r="R99" s="4"/>
      <c r="S99" s="4"/>
      <c r="T99" s="4"/>
      <c r="U99" s="4"/>
      <c r="V99" s="1"/>
      <c r="W99" s="4"/>
      <c r="X99" s="4"/>
      <c r="Y99" s="4"/>
      <c r="Z99" s="4"/>
    </row>
    <row r="100" ht="12.0" customHeight="1">
      <c r="A100" s="4"/>
      <c r="B100" s="4"/>
      <c r="C100" s="4"/>
      <c r="D100" s="4"/>
      <c r="E100" s="4"/>
      <c r="F100" s="63" t="s">
        <v>133</v>
      </c>
      <c r="I100" s="64"/>
      <c r="J100" s="65">
        <f>SUM(J98:J99)</f>
        <v>0</v>
      </c>
      <c r="K100" s="4"/>
      <c r="L100" s="4"/>
      <c r="M100" s="1"/>
      <c r="N100" s="4"/>
      <c r="O100" s="4"/>
      <c r="P100" s="1"/>
      <c r="Q100" s="4"/>
      <c r="R100" s="4"/>
      <c r="S100" s="4"/>
      <c r="T100" s="4"/>
      <c r="U100" s="4"/>
      <c r="V100" s="1"/>
      <c r="W100" s="4"/>
      <c r="X100" s="4"/>
      <c r="Y100" s="4"/>
      <c r="Z100" s="4"/>
    </row>
    <row r="101" ht="12.0" customHeight="1">
      <c r="A101" s="38" t="s">
        <v>134</v>
      </c>
      <c r="B101" s="4"/>
      <c r="C101" s="4"/>
      <c r="D101" s="4"/>
      <c r="E101" s="4"/>
      <c r="F101" s="4"/>
      <c r="G101" s="4"/>
      <c r="H101" s="4"/>
      <c r="I101" s="4"/>
      <c r="J101" s="4"/>
      <c r="K101" s="4"/>
      <c r="L101" s="4"/>
      <c r="M101" s="4"/>
      <c r="N101" s="4"/>
      <c r="O101" s="4"/>
      <c r="P101" s="4"/>
      <c r="Q101" s="4"/>
      <c r="R101" s="4"/>
      <c r="S101" s="4"/>
      <c r="T101" s="4"/>
      <c r="U101" s="4"/>
      <c r="V101" s="4"/>
      <c r="W101" s="4"/>
      <c r="X101" s="4"/>
      <c r="Y101" s="4"/>
      <c r="Z101" s="4"/>
    </row>
    <row r="102" ht="12.0" customHeight="1">
      <c r="A102" s="26" t="s">
        <v>135</v>
      </c>
      <c r="B102" s="26" t="s">
        <v>136</v>
      </c>
      <c r="F102" s="26" t="s">
        <v>137</v>
      </c>
      <c r="G102" s="26" t="s">
        <v>138</v>
      </c>
      <c r="H102" s="26" t="s">
        <v>139</v>
      </c>
      <c r="I102" s="26"/>
      <c r="J102" s="26" t="s">
        <v>140</v>
      </c>
      <c r="K102" s="23"/>
      <c r="L102" s="23"/>
      <c r="M102" s="23"/>
      <c r="N102" s="23"/>
      <c r="O102" s="23"/>
      <c r="P102" s="23"/>
      <c r="Q102" s="23"/>
      <c r="R102" s="23"/>
      <c r="S102" s="23"/>
      <c r="T102" s="23"/>
      <c r="U102" s="23"/>
      <c r="V102" s="23"/>
      <c r="W102" s="23"/>
      <c r="X102" s="23"/>
      <c r="Y102" s="23"/>
      <c r="Z102" s="23"/>
    </row>
    <row r="103" ht="25.5" hidden="1" customHeight="1">
      <c r="A103" s="26"/>
      <c r="B103" s="26"/>
      <c r="C103" s="23"/>
      <c r="D103" s="23"/>
      <c r="E103" s="23"/>
      <c r="F103" s="26"/>
      <c r="G103" s="26"/>
      <c r="H103" s="26"/>
      <c r="I103" s="26"/>
      <c r="J103" s="26"/>
      <c r="K103" s="23"/>
      <c r="L103" s="23"/>
      <c r="M103" s="23"/>
      <c r="N103" s="23"/>
      <c r="O103" s="23"/>
      <c r="P103" s="23"/>
      <c r="Q103" s="23"/>
      <c r="R103" s="23"/>
      <c r="S103" s="23"/>
      <c r="T103" s="23"/>
      <c r="U103" s="23"/>
      <c r="V103" s="23"/>
      <c r="W103" s="23"/>
      <c r="X103" s="23"/>
      <c r="Y103" s="23"/>
      <c r="Z103" s="23"/>
    </row>
    <row r="104" ht="12.0" hidden="1" customHeight="1">
      <c r="A104" s="4" t="s">
        <v>141</v>
      </c>
      <c r="B104" s="4"/>
      <c r="C104" s="4"/>
      <c r="D104" s="4"/>
      <c r="E104" s="4"/>
      <c r="F104" s="4" t="s">
        <v>142</v>
      </c>
      <c r="G104" s="4"/>
      <c r="H104" s="4"/>
      <c r="I104" s="4"/>
      <c r="J104" s="4"/>
      <c r="K104" s="4"/>
      <c r="L104" s="4"/>
      <c r="M104" s="4"/>
      <c r="N104" s="4"/>
      <c r="O104" s="4"/>
      <c r="P104" s="4"/>
      <c r="Q104" s="4"/>
      <c r="R104" s="4"/>
      <c r="S104" s="4"/>
      <c r="T104" s="4"/>
      <c r="U104" s="4"/>
      <c r="V104" s="4"/>
      <c r="W104" s="4"/>
      <c r="X104" s="4"/>
      <c r="Y104" s="4"/>
      <c r="Z104" s="4"/>
    </row>
    <row r="105" ht="12.0" hidden="1" customHeight="1">
      <c r="A105" s="4" t="s">
        <v>143</v>
      </c>
      <c r="B105" s="4"/>
      <c r="C105" s="4"/>
      <c r="D105" s="4"/>
      <c r="E105" s="4"/>
      <c r="F105" s="4" t="s">
        <v>144</v>
      </c>
      <c r="G105" s="4"/>
      <c r="H105" s="4"/>
      <c r="I105" s="4"/>
      <c r="J105" s="4"/>
      <c r="K105" s="4"/>
      <c r="L105" s="4"/>
      <c r="M105" s="4"/>
      <c r="N105" s="4"/>
      <c r="O105" s="4"/>
      <c r="P105" s="4"/>
      <c r="Q105" s="4"/>
      <c r="R105" s="4"/>
      <c r="S105" s="4"/>
      <c r="T105" s="4"/>
      <c r="U105" s="4"/>
      <c r="V105" s="4"/>
      <c r="W105" s="4"/>
      <c r="X105" s="4"/>
      <c r="Y105" s="4"/>
      <c r="Z105" s="4"/>
    </row>
    <row r="106" ht="12.0" hidden="1" customHeight="1">
      <c r="A106" s="4" t="s">
        <v>145</v>
      </c>
      <c r="B106" s="4"/>
      <c r="C106" s="4"/>
      <c r="D106" s="4"/>
      <c r="E106" s="4"/>
      <c r="F106" s="4" t="s">
        <v>146</v>
      </c>
      <c r="G106" s="4"/>
      <c r="H106" s="4"/>
      <c r="I106" s="4"/>
      <c r="J106" s="4"/>
      <c r="K106" s="4"/>
      <c r="L106" s="4"/>
      <c r="M106" s="4"/>
      <c r="N106" s="4"/>
      <c r="O106" s="4"/>
      <c r="P106" s="4"/>
      <c r="Q106" s="4"/>
      <c r="R106" s="4"/>
      <c r="S106" s="4"/>
      <c r="T106" s="4"/>
      <c r="U106" s="4"/>
      <c r="V106" s="4"/>
      <c r="W106" s="4"/>
      <c r="X106" s="4"/>
      <c r="Y106" s="4"/>
      <c r="Z106" s="4"/>
    </row>
    <row r="107" ht="12.0" customHeight="1">
      <c r="A107" s="67"/>
      <c r="B107" s="29"/>
      <c r="C107" s="30"/>
      <c r="D107" s="30"/>
      <c r="E107" s="30"/>
      <c r="F107" s="67"/>
      <c r="G107" s="22"/>
      <c r="H107" s="22"/>
      <c r="I107" s="22"/>
      <c r="J107" s="44">
        <v>0.0</v>
      </c>
      <c r="K107" s="4"/>
      <c r="L107" s="4"/>
      <c r="M107" s="4"/>
      <c r="N107" s="4"/>
      <c r="O107" s="4"/>
      <c r="P107" s="4"/>
      <c r="Q107" s="4"/>
      <c r="R107" s="4"/>
      <c r="S107" s="4"/>
      <c r="T107" s="4"/>
      <c r="U107" s="4"/>
      <c r="V107" s="4"/>
      <c r="W107" s="4"/>
      <c r="X107" s="4"/>
      <c r="Y107" s="4"/>
      <c r="Z107" s="4"/>
    </row>
    <row r="108" ht="12.0" hidden="1" customHeight="1">
      <c r="A108" s="67"/>
      <c r="B108" s="29"/>
      <c r="C108" s="30"/>
      <c r="D108" s="30"/>
      <c r="E108" s="30"/>
      <c r="F108" s="67"/>
      <c r="G108" s="22"/>
      <c r="H108" s="22"/>
      <c r="I108" s="22"/>
      <c r="J108" s="44">
        <v>0.0</v>
      </c>
      <c r="K108" s="4"/>
      <c r="L108" s="4"/>
      <c r="M108" s="4"/>
      <c r="N108" s="4"/>
      <c r="O108" s="4"/>
      <c r="P108" s="4"/>
      <c r="Q108" s="4"/>
      <c r="R108" s="4"/>
      <c r="S108" s="4"/>
      <c r="T108" s="4"/>
      <c r="U108" s="4"/>
      <c r="V108" s="4"/>
      <c r="W108" s="4"/>
      <c r="X108" s="4"/>
      <c r="Y108" s="4"/>
      <c r="Z108" s="4"/>
    </row>
    <row r="109" ht="12.0" customHeight="1">
      <c r="A109" s="4"/>
      <c r="B109" s="4"/>
      <c r="C109" s="4"/>
      <c r="D109" s="4"/>
      <c r="E109" s="4"/>
      <c r="F109" s="4"/>
      <c r="G109" s="68" t="s">
        <v>147</v>
      </c>
      <c r="I109" s="68"/>
      <c r="J109" s="69">
        <f>SUM(J107:J108)</f>
        <v>0</v>
      </c>
      <c r="K109" s="4"/>
      <c r="L109" s="4"/>
      <c r="M109" s="4"/>
      <c r="N109" s="4"/>
      <c r="O109" s="4"/>
      <c r="P109" s="4"/>
      <c r="Q109" s="4"/>
      <c r="R109" s="4"/>
      <c r="S109" s="4"/>
      <c r="T109" s="4"/>
      <c r="U109" s="4"/>
      <c r="V109" s="4"/>
      <c r="W109" s="4"/>
      <c r="X109" s="4"/>
      <c r="Y109" s="4"/>
      <c r="Z109" s="4"/>
    </row>
    <row r="110" ht="12.0" customHeight="1">
      <c r="A110" s="38" t="s">
        <v>229</v>
      </c>
      <c r="B110" s="4"/>
      <c r="C110" s="4"/>
      <c r="D110" s="4"/>
      <c r="E110" s="4" t="s">
        <v>197</v>
      </c>
      <c r="K110" s="4"/>
      <c r="L110" s="4"/>
      <c r="M110" s="4"/>
      <c r="N110" s="4"/>
      <c r="O110" s="4"/>
      <c r="P110" s="4"/>
      <c r="Q110" s="4"/>
      <c r="R110" s="4"/>
      <c r="S110" s="4"/>
      <c r="T110" s="4"/>
      <c r="U110" s="4"/>
      <c r="V110" s="4"/>
      <c r="W110" s="4"/>
      <c r="X110" s="4"/>
      <c r="Y110" s="4"/>
      <c r="Z110" s="4"/>
    </row>
    <row r="111" ht="12.0" customHeight="1">
      <c r="A111" s="1" t="s">
        <v>150</v>
      </c>
      <c r="C111" s="1" t="s">
        <v>136</v>
      </c>
      <c r="G111" s="1" t="s">
        <v>151</v>
      </c>
      <c r="H111" s="1" t="s">
        <v>152</v>
      </c>
      <c r="I111" s="1"/>
      <c r="J111" s="1" t="s">
        <v>140</v>
      </c>
      <c r="K111" s="4"/>
      <c r="L111" s="4"/>
      <c r="M111" s="4"/>
      <c r="N111" s="4"/>
      <c r="O111" s="4"/>
      <c r="P111" s="4"/>
      <c r="Q111" s="4"/>
      <c r="R111" s="4"/>
      <c r="S111" s="4"/>
      <c r="T111" s="4"/>
      <c r="U111" s="4"/>
      <c r="V111" s="4"/>
      <c r="W111" s="4"/>
      <c r="X111" s="4"/>
      <c r="Y111" s="4"/>
      <c r="Z111" s="4"/>
    </row>
    <row r="112" ht="12.0" customHeight="1">
      <c r="A112" s="31"/>
      <c r="B112" s="30"/>
      <c r="C112" s="31"/>
      <c r="D112" s="30"/>
      <c r="E112" s="30"/>
      <c r="F112" s="30"/>
      <c r="G112" s="44">
        <v>0.0</v>
      </c>
      <c r="H112" s="42">
        <v>0.0</v>
      </c>
      <c r="I112" s="22"/>
      <c r="J112" s="45">
        <f t="shared" ref="J112:J113" si="23">G112*H112</f>
        <v>0</v>
      </c>
      <c r="K112" s="4"/>
      <c r="L112" s="4"/>
      <c r="M112" s="4"/>
      <c r="N112" s="4"/>
      <c r="O112" s="4"/>
      <c r="P112" s="4"/>
      <c r="Q112" s="4"/>
      <c r="R112" s="4"/>
      <c r="S112" s="4"/>
      <c r="T112" s="4"/>
      <c r="U112" s="4"/>
      <c r="V112" s="4"/>
      <c r="W112" s="4"/>
      <c r="X112" s="4"/>
      <c r="Y112" s="4"/>
      <c r="Z112" s="4"/>
    </row>
    <row r="113" ht="12.0" hidden="1" customHeight="1">
      <c r="A113" s="31"/>
      <c r="B113" s="30"/>
      <c r="C113" s="31"/>
      <c r="D113" s="30"/>
      <c r="E113" s="30"/>
      <c r="F113" s="30"/>
      <c r="G113" s="44">
        <v>0.0</v>
      </c>
      <c r="H113" s="42">
        <v>0.0</v>
      </c>
      <c r="I113" s="22"/>
      <c r="J113" s="45">
        <f t="shared" si="23"/>
        <v>0</v>
      </c>
      <c r="K113" s="4"/>
      <c r="L113" s="4"/>
      <c r="M113" s="4"/>
      <c r="N113" s="4"/>
      <c r="O113" s="4"/>
      <c r="P113" s="4"/>
      <c r="Q113" s="4"/>
      <c r="R113" s="4"/>
      <c r="S113" s="4"/>
      <c r="T113" s="4"/>
      <c r="U113" s="4"/>
      <c r="V113" s="4"/>
      <c r="W113" s="4"/>
      <c r="X113" s="4"/>
      <c r="Y113" s="4"/>
      <c r="Z113" s="4"/>
    </row>
    <row r="114" ht="12.0" customHeight="1">
      <c r="A114" s="4"/>
      <c r="B114" s="4"/>
      <c r="C114" s="4"/>
      <c r="D114" s="4"/>
      <c r="E114" s="4"/>
      <c r="F114" s="4"/>
      <c r="G114" s="68" t="s">
        <v>153</v>
      </c>
      <c r="I114" s="68"/>
      <c r="J114" s="69">
        <f>SUM(J112:J113)</f>
        <v>0</v>
      </c>
      <c r="K114" s="4"/>
      <c r="L114" s="4"/>
      <c r="M114" s="4"/>
      <c r="N114" s="4"/>
      <c r="O114" s="4"/>
      <c r="P114" s="4"/>
      <c r="Q114" s="4"/>
      <c r="R114" s="4"/>
      <c r="S114" s="4"/>
      <c r="T114" s="4"/>
      <c r="U114" s="4"/>
      <c r="V114" s="4"/>
      <c r="W114" s="4"/>
      <c r="X114" s="4"/>
      <c r="Y114" s="4"/>
      <c r="Z114" s="4"/>
    </row>
    <row r="115" ht="12.0" customHeight="1">
      <c r="A115" s="38" t="s">
        <v>154</v>
      </c>
      <c r="B115" s="4" t="s">
        <v>155</v>
      </c>
      <c r="K115" s="4"/>
      <c r="L115" s="4"/>
      <c r="M115" s="4"/>
      <c r="N115" s="4"/>
      <c r="O115" s="4"/>
      <c r="P115" s="4"/>
      <c r="Q115" s="4"/>
      <c r="R115" s="4"/>
      <c r="S115" s="4"/>
      <c r="T115" s="4"/>
      <c r="U115" s="4"/>
      <c r="V115" s="4"/>
      <c r="W115" s="4"/>
      <c r="X115" s="4"/>
      <c r="Y115" s="4"/>
      <c r="Z115" s="4"/>
    </row>
    <row r="116" ht="12.0" customHeight="1">
      <c r="A116" s="1" t="s">
        <v>150</v>
      </c>
      <c r="C116" s="1" t="s">
        <v>136</v>
      </c>
      <c r="G116" s="1" t="s">
        <v>151</v>
      </c>
      <c r="H116" s="1" t="s">
        <v>152</v>
      </c>
      <c r="I116" s="1"/>
      <c r="J116" s="1" t="s">
        <v>140</v>
      </c>
      <c r="K116" s="4"/>
      <c r="L116" s="4"/>
      <c r="M116" s="4"/>
      <c r="N116" s="4"/>
      <c r="O116" s="4"/>
      <c r="P116" s="4"/>
      <c r="Q116" s="4"/>
      <c r="R116" s="4"/>
      <c r="S116" s="4"/>
      <c r="T116" s="4"/>
      <c r="U116" s="4"/>
      <c r="V116" s="4"/>
      <c r="W116" s="4"/>
      <c r="X116" s="4"/>
      <c r="Y116" s="4"/>
      <c r="Z116" s="4"/>
    </row>
    <row r="117" ht="12.0" customHeight="1">
      <c r="A117" s="29"/>
      <c r="B117" s="30"/>
      <c r="C117" s="29"/>
      <c r="D117" s="30"/>
      <c r="E117" s="30"/>
      <c r="F117" s="30"/>
      <c r="G117" s="44">
        <v>0.0</v>
      </c>
      <c r="H117" s="42">
        <v>0.0</v>
      </c>
      <c r="I117" s="22"/>
      <c r="J117" s="45">
        <f t="shared" ref="J117:J118" si="24">G117*H117</f>
        <v>0</v>
      </c>
      <c r="K117" s="4"/>
      <c r="L117" s="4"/>
      <c r="M117" s="4"/>
      <c r="N117" s="4"/>
      <c r="O117" s="4"/>
      <c r="P117" s="4"/>
      <c r="Q117" s="4"/>
      <c r="R117" s="4"/>
      <c r="S117" s="4"/>
      <c r="T117" s="4"/>
      <c r="U117" s="4"/>
      <c r="V117" s="4"/>
      <c r="W117" s="4"/>
      <c r="X117" s="4"/>
      <c r="Y117" s="4"/>
      <c r="Z117" s="4"/>
    </row>
    <row r="118" ht="12.0" hidden="1" customHeight="1">
      <c r="A118" s="29"/>
      <c r="B118" s="30"/>
      <c r="C118" s="29"/>
      <c r="D118" s="30"/>
      <c r="E118" s="30"/>
      <c r="F118" s="30"/>
      <c r="G118" s="44">
        <v>0.0</v>
      </c>
      <c r="H118" s="42">
        <v>0.0</v>
      </c>
      <c r="I118" s="22"/>
      <c r="J118" s="45">
        <f t="shared" si="24"/>
        <v>0</v>
      </c>
      <c r="K118" s="4"/>
      <c r="L118" s="4"/>
      <c r="M118" s="4"/>
      <c r="N118" s="4"/>
      <c r="O118" s="4"/>
      <c r="P118" s="4"/>
      <c r="Q118" s="4"/>
      <c r="R118" s="4"/>
      <c r="S118" s="4"/>
      <c r="T118" s="4"/>
      <c r="U118" s="4"/>
      <c r="V118" s="4"/>
      <c r="W118" s="4"/>
      <c r="X118" s="4"/>
      <c r="Y118" s="4"/>
      <c r="Z118" s="4"/>
    </row>
    <row r="119" ht="12.0" customHeight="1">
      <c r="A119" s="4"/>
      <c r="B119" s="4"/>
      <c r="C119" s="4"/>
      <c r="D119" s="4"/>
      <c r="E119" s="4"/>
      <c r="F119" s="4"/>
      <c r="G119" s="68" t="s">
        <v>156</v>
      </c>
      <c r="I119" s="68"/>
      <c r="J119" s="69">
        <f>SUM(J117:J118)</f>
        <v>0</v>
      </c>
      <c r="K119" s="4"/>
      <c r="L119" s="4"/>
      <c r="M119" s="4"/>
      <c r="N119" s="4"/>
      <c r="O119" s="4"/>
      <c r="P119" s="4"/>
      <c r="Q119" s="4"/>
      <c r="R119" s="4"/>
      <c r="S119" s="4"/>
      <c r="T119" s="4"/>
      <c r="U119" s="4"/>
      <c r="V119" s="4"/>
      <c r="W119" s="4"/>
      <c r="X119" s="4"/>
      <c r="Y119" s="4"/>
      <c r="Z119" s="4"/>
    </row>
    <row r="120" ht="12.0" customHeight="1">
      <c r="A120" s="38" t="s">
        <v>157</v>
      </c>
      <c r="D120" s="4" t="s">
        <v>158</v>
      </c>
      <c r="K120" s="4"/>
      <c r="L120" s="4"/>
      <c r="M120" s="4"/>
      <c r="N120" s="4"/>
      <c r="O120" s="4"/>
      <c r="P120" s="4"/>
      <c r="Q120" s="4"/>
      <c r="R120" s="4"/>
      <c r="S120" s="4"/>
      <c r="T120" s="4"/>
      <c r="U120" s="4"/>
      <c r="V120" s="4"/>
      <c r="W120" s="4"/>
      <c r="X120" s="4"/>
      <c r="Y120" s="4"/>
      <c r="Z120" s="4"/>
    </row>
    <row r="121" ht="12.0" customHeight="1">
      <c r="A121" s="1" t="s">
        <v>150</v>
      </c>
      <c r="C121" s="1" t="s">
        <v>136</v>
      </c>
      <c r="G121" s="1" t="s">
        <v>198</v>
      </c>
      <c r="H121" s="1" t="s">
        <v>152</v>
      </c>
      <c r="I121" s="1"/>
      <c r="J121" s="1" t="s">
        <v>140</v>
      </c>
      <c r="K121" s="4"/>
      <c r="L121" s="4"/>
      <c r="M121" s="4"/>
      <c r="N121" s="4"/>
      <c r="O121" s="4"/>
      <c r="P121" s="4"/>
      <c r="Q121" s="4"/>
      <c r="R121" s="4"/>
      <c r="S121" s="4"/>
      <c r="T121" s="4"/>
      <c r="U121" s="4"/>
      <c r="V121" s="4"/>
      <c r="W121" s="4"/>
      <c r="X121" s="4"/>
      <c r="Y121" s="4"/>
      <c r="Z121" s="4"/>
    </row>
    <row r="122" ht="12.0" customHeight="1">
      <c r="A122" s="29"/>
      <c r="B122" s="30"/>
      <c r="C122" s="29"/>
      <c r="D122" s="30"/>
      <c r="E122" s="30"/>
      <c r="F122" s="30"/>
      <c r="G122" s="44">
        <v>0.0</v>
      </c>
      <c r="H122" s="42">
        <v>0.0</v>
      </c>
      <c r="I122" s="22"/>
      <c r="J122" s="45">
        <f t="shared" ref="J122:J123" si="25">G122*H122</f>
        <v>0</v>
      </c>
      <c r="K122" s="4"/>
      <c r="L122" s="4"/>
      <c r="M122" s="4"/>
      <c r="N122" s="4"/>
      <c r="O122" s="4"/>
      <c r="P122" s="4"/>
      <c r="Q122" s="4"/>
      <c r="R122" s="4"/>
      <c r="S122" s="4"/>
      <c r="T122" s="4"/>
      <c r="U122" s="4"/>
      <c r="V122" s="4"/>
      <c r="W122" s="4"/>
      <c r="X122" s="4"/>
      <c r="Y122" s="4"/>
      <c r="Z122" s="4"/>
    </row>
    <row r="123" ht="12.0" hidden="1" customHeight="1">
      <c r="A123" s="29"/>
      <c r="B123" s="30"/>
      <c r="C123" s="29"/>
      <c r="D123" s="30"/>
      <c r="E123" s="30"/>
      <c r="F123" s="30"/>
      <c r="G123" s="44">
        <v>0.0</v>
      </c>
      <c r="H123" s="42">
        <v>0.0</v>
      </c>
      <c r="I123" s="22"/>
      <c r="J123" s="45">
        <f t="shared" si="25"/>
        <v>0</v>
      </c>
      <c r="K123" s="4"/>
      <c r="L123" s="4"/>
      <c r="M123" s="4"/>
      <c r="N123" s="4"/>
      <c r="O123" s="4"/>
      <c r="P123" s="4"/>
      <c r="Q123" s="4"/>
      <c r="R123" s="4"/>
      <c r="S123" s="4"/>
      <c r="T123" s="4"/>
      <c r="U123" s="4"/>
      <c r="V123" s="4"/>
      <c r="W123" s="4"/>
      <c r="X123" s="4"/>
      <c r="Y123" s="4"/>
      <c r="Z123" s="4"/>
    </row>
    <row r="124" ht="12.0" customHeight="1">
      <c r="A124" s="4"/>
      <c r="B124" s="4"/>
      <c r="C124" s="4"/>
      <c r="D124" s="4"/>
      <c r="E124" s="4"/>
      <c r="F124" s="68" t="s">
        <v>159</v>
      </c>
      <c r="J124" s="69">
        <f>SUM(J122:J123)</f>
        <v>0</v>
      </c>
      <c r="K124" s="23" t="s">
        <v>160</v>
      </c>
      <c r="M124" s="4"/>
      <c r="N124" s="4"/>
      <c r="O124" s="4"/>
      <c r="P124" s="4"/>
      <c r="Q124" s="4"/>
      <c r="R124" s="4"/>
      <c r="S124" s="4"/>
      <c r="T124" s="4"/>
      <c r="U124" s="4"/>
      <c r="V124" s="4"/>
      <c r="W124" s="4"/>
      <c r="X124" s="4"/>
      <c r="Y124" s="4"/>
      <c r="Z124" s="4"/>
    </row>
    <row r="125" ht="12.0" customHeight="1">
      <c r="A125" s="38" t="s">
        <v>230</v>
      </c>
      <c r="B125" s="4"/>
      <c r="C125" s="4" t="s">
        <v>162</v>
      </c>
      <c r="M125" s="4"/>
      <c r="N125" s="4"/>
      <c r="O125" s="4"/>
      <c r="P125" s="4"/>
      <c r="Q125" s="4"/>
      <c r="R125" s="4"/>
      <c r="S125" s="4"/>
      <c r="T125" s="4"/>
      <c r="U125" s="4"/>
      <c r="V125" s="4"/>
      <c r="W125" s="4"/>
      <c r="X125" s="4"/>
      <c r="Y125" s="4"/>
      <c r="Z125" s="4"/>
    </row>
    <row r="126" ht="12.0" customHeight="1">
      <c r="A126" s="1" t="s">
        <v>150</v>
      </c>
      <c r="C126" s="1" t="s">
        <v>136</v>
      </c>
      <c r="G126" s="1"/>
      <c r="H126" s="1"/>
      <c r="I126" s="1"/>
      <c r="J126" s="1" t="s">
        <v>151</v>
      </c>
      <c r="M126" s="4"/>
      <c r="N126" s="4"/>
      <c r="O126" s="4" t="s">
        <v>55</v>
      </c>
      <c r="P126" s="4" t="s">
        <v>191</v>
      </c>
      <c r="Q126" s="4" t="s">
        <v>203</v>
      </c>
      <c r="R126" s="4" t="s">
        <v>213</v>
      </c>
      <c r="S126" s="4" t="s">
        <v>224</v>
      </c>
      <c r="T126" s="4"/>
      <c r="U126" s="4"/>
      <c r="V126" s="4"/>
      <c r="W126" s="4"/>
      <c r="X126" s="4"/>
      <c r="Y126" s="4"/>
      <c r="Z126" s="4"/>
    </row>
    <row r="127" ht="12.0" customHeight="1">
      <c r="A127" s="23">
        <f>'Year 4'!A123:B123</f>
        <v>0</v>
      </c>
      <c r="C127" s="23" t="str">
        <f>'Year 4'!C123:H123</f>
        <v/>
      </c>
      <c r="I127" s="23"/>
      <c r="J127" s="44">
        <v>0.0</v>
      </c>
      <c r="K127" s="7">
        <f t="shared" ref="K127:K132" si="26">IF(M127+J127&gt;25000,IF(M127&gt;=25000,0,25000-M127),J127)</f>
        <v>0</v>
      </c>
      <c r="L127" s="4">
        <v>1.0</v>
      </c>
      <c r="M127" s="7">
        <f>'Year 4'!N123</f>
        <v>0</v>
      </c>
      <c r="N127" s="7">
        <f t="shared" ref="N127:N130" si="27">SUM(M127,J127)</f>
        <v>0</v>
      </c>
      <c r="O127" s="7">
        <f>'Year 4'!O123</f>
        <v>0</v>
      </c>
      <c r="P127" s="7">
        <f>'Year 4'!P123</f>
        <v>0</v>
      </c>
      <c r="Q127" s="7">
        <f>'Year 4'!Q123</f>
        <v>0</v>
      </c>
      <c r="R127" s="7">
        <f>'Year 4'!R123</f>
        <v>0</v>
      </c>
      <c r="S127" s="7">
        <f t="shared" ref="S127:S132" si="28">J127</f>
        <v>0</v>
      </c>
      <c r="T127" s="4"/>
      <c r="U127" s="4"/>
      <c r="V127" s="4"/>
      <c r="W127" s="4"/>
      <c r="X127" s="4"/>
      <c r="Y127" s="4"/>
      <c r="Z127" s="4"/>
    </row>
    <row r="128" ht="12.0" hidden="1" customHeight="1">
      <c r="A128" s="23" t="str">
        <f>'Year 4'!A124:B124</f>
        <v/>
      </c>
      <c r="C128" s="23" t="str">
        <f>'Year 4'!C124:H124</f>
        <v/>
      </c>
      <c r="I128" s="23"/>
      <c r="J128" s="44">
        <v>0.0</v>
      </c>
      <c r="K128" s="7">
        <f t="shared" si="26"/>
        <v>0</v>
      </c>
      <c r="L128" s="4">
        <v>1.0</v>
      </c>
      <c r="M128" s="7">
        <f>'Year 4'!N124</f>
        <v>0</v>
      </c>
      <c r="N128" s="7">
        <f t="shared" si="27"/>
        <v>0</v>
      </c>
      <c r="O128" s="7">
        <f>'Year 4'!O124</f>
        <v>0</v>
      </c>
      <c r="P128" s="7">
        <f>'Year 4'!P124</f>
        <v>0</v>
      </c>
      <c r="Q128" s="7">
        <f>'Year 4'!Q124</f>
        <v>0</v>
      </c>
      <c r="R128" s="7">
        <f>'Year 4'!R124</f>
        <v>0</v>
      </c>
      <c r="S128" s="7">
        <f t="shared" si="28"/>
        <v>0</v>
      </c>
      <c r="T128" s="4"/>
      <c r="U128" s="4"/>
      <c r="V128" s="4"/>
      <c r="W128" s="4"/>
      <c r="X128" s="4"/>
      <c r="Y128" s="4"/>
      <c r="Z128" s="4"/>
    </row>
    <row r="129" ht="12.0" hidden="1" customHeight="1">
      <c r="A129" s="23">
        <f>'Year 4'!A125:B125</f>
        <v>0</v>
      </c>
      <c r="C129" s="23" t="str">
        <f>'Year 4'!C125:H125</f>
        <v/>
      </c>
      <c r="I129" s="23"/>
      <c r="J129" s="44">
        <v>0.0</v>
      </c>
      <c r="K129" s="7">
        <f t="shared" si="26"/>
        <v>0</v>
      </c>
      <c r="L129" s="4">
        <v>2.0</v>
      </c>
      <c r="M129" s="7">
        <f>'Year 4'!N125</f>
        <v>0</v>
      </c>
      <c r="N129" s="7">
        <f t="shared" si="27"/>
        <v>0</v>
      </c>
      <c r="O129" s="7">
        <f>'Year 4'!O125</f>
        <v>0</v>
      </c>
      <c r="P129" s="7">
        <f>'Year 4'!P125</f>
        <v>0</v>
      </c>
      <c r="Q129" s="7">
        <f>'Year 4'!Q125</f>
        <v>0</v>
      </c>
      <c r="R129" s="7">
        <f>'Year 4'!R125</f>
        <v>0</v>
      </c>
      <c r="S129" s="7">
        <f t="shared" si="28"/>
        <v>0</v>
      </c>
      <c r="T129" s="4"/>
      <c r="U129" s="4"/>
      <c r="V129" s="4"/>
      <c r="W129" s="4"/>
      <c r="X129" s="4"/>
      <c r="Y129" s="4"/>
      <c r="Z129" s="4"/>
    </row>
    <row r="130" ht="12.0" hidden="1" customHeight="1">
      <c r="A130" s="23">
        <f>'Year 4'!A126:B126</f>
        <v>0</v>
      </c>
      <c r="C130" s="23" t="str">
        <f>'Year 4'!C126:H126</f>
        <v/>
      </c>
      <c r="I130" s="23"/>
      <c r="J130" s="44">
        <v>0.0</v>
      </c>
      <c r="K130" s="7">
        <f t="shared" si="26"/>
        <v>0</v>
      </c>
      <c r="L130" s="4">
        <v>3.0</v>
      </c>
      <c r="M130" s="7">
        <f>'Year 4'!N126</f>
        <v>0</v>
      </c>
      <c r="N130" s="7">
        <f t="shared" si="27"/>
        <v>0</v>
      </c>
      <c r="O130" s="7">
        <f>'Year 4'!O126</f>
        <v>0</v>
      </c>
      <c r="P130" s="7">
        <f>'Year 4'!P126</f>
        <v>0</v>
      </c>
      <c r="Q130" s="7">
        <f>'Year 4'!Q126</f>
        <v>0</v>
      </c>
      <c r="R130" s="7">
        <f>'Year 4'!R126</f>
        <v>0</v>
      </c>
      <c r="S130" s="7">
        <f t="shared" si="28"/>
        <v>0</v>
      </c>
      <c r="T130" s="4"/>
      <c r="U130" s="4"/>
      <c r="V130" s="4"/>
      <c r="W130" s="4"/>
      <c r="X130" s="4"/>
      <c r="Y130" s="4"/>
      <c r="Z130" s="4"/>
    </row>
    <row r="131" ht="12.0" hidden="1" customHeight="1">
      <c r="A131" s="23">
        <f>'Year 4'!A127:B127</f>
        <v>0</v>
      </c>
      <c r="C131" s="23" t="str">
        <f>'Year 4'!C127:H127</f>
        <v/>
      </c>
      <c r="I131" s="23"/>
      <c r="J131" s="44">
        <v>0.0</v>
      </c>
      <c r="K131" s="7">
        <f t="shared" si="26"/>
        <v>0</v>
      </c>
      <c r="L131" s="4">
        <v>4.0</v>
      </c>
      <c r="M131" s="7">
        <f>'Year 4'!N127</f>
        <v>0</v>
      </c>
      <c r="N131" s="7">
        <f t="shared" ref="N131:N132" si="29">SUM(M131,J130)</f>
        <v>0</v>
      </c>
      <c r="O131" s="7">
        <f>'Year 4'!O127</f>
        <v>0</v>
      </c>
      <c r="P131" s="7">
        <f>'Year 4'!P127</f>
        <v>0</v>
      </c>
      <c r="Q131" s="7">
        <f>'Year 4'!Q127</f>
        <v>0</v>
      </c>
      <c r="R131" s="7">
        <f>'Year 4'!R127</f>
        <v>0</v>
      </c>
      <c r="S131" s="7">
        <f t="shared" si="28"/>
        <v>0</v>
      </c>
      <c r="T131" s="4"/>
      <c r="U131" s="4"/>
      <c r="V131" s="4"/>
      <c r="W131" s="4"/>
      <c r="X131" s="4"/>
      <c r="Y131" s="4"/>
      <c r="Z131" s="4"/>
    </row>
    <row r="132" ht="12.0" hidden="1" customHeight="1">
      <c r="A132" s="29">
        <v>0.0</v>
      </c>
      <c r="B132" s="30"/>
      <c r="C132" s="29"/>
      <c r="D132" s="30"/>
      <c r="E132" s="30"/>
      <c r="F132" s="30"/>
      <c r="G132" s="30"/>
      <c r="H132" s="30"/>
      <c r="I132" s="23"/>
      <c r="J132" s="44">
        <v>0.0</v>
      </c>
      <c r="K132" s="7">
        <f t="shared" si="26"/>
        <v>0</v>
      </c>
      <c r="L132" s="4">
        <v>5.0</v>
      </c>
      <c r="M132" s="7">
        <v>0.0</v>
      </c>
      <c r="N132" s="7">
        <f t="shared" si="29"/>
        <v>0</v>
      </c>
      <c r="O132" s="7">
        <v>0.0</v>
      </c>
      <c r="P132" s="7">
        <v>0.0</v>
      </c>
      <c r="Q132" s="7">
        <v>0.0</v>
      </c>
      <c r="R132" s="7">
        <v>0.0</v>
      </c>
      <c r="S132" s="7">
        <f t="shared" si="28"/>
        <v>0</v>
      </c>
      <c r="T132" s="4"/>
      <c r="U132" s="4"/>
      <c r="V132" s="4"/>
      <c r="W132" s="4"/>
      <c r="X132" s="4"/>
      <c r="Y132" s="4"/>
      <c r="Z132" s="4"/>
    </row>
    <row r="133" ht="12.0" customHeight="1">
      <c r="A133" s="4"/>
      <c r="B133" s="4"/>
      <c r="C133" s="4"/>
      <c r="D133" s="4"/>
      <c r="E133" s="4"/>
      <c r="F133" s="68" t="s">
        <v>163</v>
      </c>
      <c r="I133" s="4"/>
      <c r="J133" s="69">
        <f t="shared" ref="J133:K133" si="30">SUM(J127:J132)</f>
        <v>0</v>
      </c>
      <c r="K133" s="70">
        <f t="shared" si="30"/>
        <v>0</v>
      </c>
      <c r="L133" s="23" t="s">
        <v>164</v>
      </c>
      <c r="M133" s="4" t="s">
        <v>165</v>
      </c>
      <c r="N133" s="4" t="s">
        <v>166</v>
      </c>
      <c r="O133" s="4"/>
      <c r="P133" s="4"/>
      <c r="Q133" s="4"/>
      <c r="R133" s="4"/>
      <c r="S133" s="4"/>
      <c r="T133" s="4"/>
      <c r="U133" s="4"/>
      <c r="V133" s="4"/>
      <c r="W133" s="4"/>
      <c r="X133" s="4"/>
      <c r="Y133" s="4"/>
      <c r="Z133" s="4"/>
    </row>
    <row r="134" ht="12.0" customHeight="1">
      <c r="A134" s="38" t="s">
        <v>231</v>
      </c>
      <c r="B134" s="4"/>
      <c r="C134" s="4"/>
      <c r="D134" s="4"/>
      <c r="E134" s="4"/>
      <c r="F134" s="4"/>
      <c r="G134" s="71"/>
      <c r="H134" s="71"/>
      <c r="I134" s="71"/>
      <c r="J134" s="72"/>
      <c r="K134" s="4"/>
      <c r="L134" s="23"/>
      <c r="M134" s="4"/>
      <c r="N134" s="4"/>
      <c r="O134" s="4"/>
      <c r="P134" s="4"/>
      <c r="Q134" s="4"/>
      <c r="R134" s="4"/>
      <c r="S134" s="4"/>
      <c r="T134" s="4"/>
      <c r="U134" s="4"/>
      <c r="V134" s="4"/>
      <c r="W134" s="4"/>
      <c r="X134" s="4"/>
      <c r="Y134" s="4"/>
      <c r="Z134" s="4"/>
    </row>
    <row r="135" ht="12.0" customHeight="1">
      <c r="A135" s="1" t="s">
        <v>150</v>
      </c>
      <c r="C135" s="1" t="s">
        <v>136</v>
      </c>
      <c r="G135" s="1" t="s">
        <v>151</v>
      </c>
      <c r="H135" s="1" t="s">
        <v>152</v>
      </c>
      <c r="I135" s="1"/>
      <c r="J135" s="1" t="s">
        <v>140</v>
      </c>
      <c r="K135" s="4"/>
      <c r="L135" s="4"/>
      <c r="M135" s="4"/>
      <c r="N135" s="4"/>
      <c r="O135" s="4"/>
      <c r="P135" s="4"/>
      <c r="Q135" s="4"/>
      <c r="R135" s="4"/>
      <c r="S135" s="4"/>
      <c r="T135" s="4"/>
      <c r="U135" s="4"/>
      <c r="V135" s="4"/>
      <c r="W135" s="4"/>
      <c r="X135" s="4"/>
      <c r="Y135" s="4"/>
      <c r="Z135" s="4"/>
    </row>
    <row r="136" ht="12.0" hidden="1" customHeight="1">
      <c r="A136" s="1"/>
      <c r="B136" s="1"/>
      <c r="C136" s="1"/>
      <c r="D136" s="1"/>
      <c r="E136" s="1"/>
      <c r="F136" s="1"/>
      <c r="G136" s="1"/>
      <c r="H136" s="1"/>
      <c r="I136" s="1"/>
      <c r="J136" s="1"/>
      <c r="K136" s="4"/>
      <c r="L136" s="4"/>
      <c r="M136" s="4"/>
      <c r="N136" s="4"/>
      <c r="O136" s="4"/>
      <c r="P136" s="4"/>
      <c r="Q136" s="4"/>
      <c r="R136" s="4"/>
      <c r="S136" s="4"/>
      <c r="T136" s="4"/>
      <c r="U136" s="4"/>
      <c r="V136" s="4"/>
      <c r="W136" s="4"/>
      <c r="X136" s="4"/>
      <c r="Y136" s="4"/>
      <c r="Z136" s="4"/>
    </row>
    <row r="137" ht="12.0" hidden="1" customHeight="1">
      <c r="A137" s="4" t="s">
        <v>168</v>
      </c>
      <c r="B137" s="1"/>
      <c r="C137" s="1"/>
      <c r="D137" s="1"/>
      <c r="E137" s="1"/>
      <c r="F137" s="1"/>
      <c r="G137" s="1"/>
      <c r="H137" s="1"/>
      <c r="I137" s="1"/>
      <c r="J137" s="1"/>
      <c r="K137" s="4"/>
      <c r="L137" s="4"/>
      <c r="M137" s="4"/>
      <c r="N137" s="4"/>
      <c r="O137" s="4"/>
      <c r="P137" s="4"/>
      <c r="Q137" s="4"/>
      <c r="R137" s="4"/>
      <c r="S137" s="4"/>
      <c r="T137" s="4"/>
      <c r="U137" s="4"/>
      <c r="V137" s="4"/>
      <c r="W137" s="4"/>
      <c r="X137" s="4"/>
      <c r="Y137" s="4"/>
      <c r="Z137" s="4"/>
    </row>
    <row r="138" ht="12.0" hidden="1" customHeight="1">
      <c r="A138" s="4" t="s">
        <v>169</v>
      </c>
      <c r="B138" s="4"/>
      <c r="C138" s="4"/>
      <c r="D138" s="4"/>
      <c r="E138" s="4"/>
      <c r="F138" s="4"/>
      <c r="G138" s="4"/>
      <c r="H138" s="4"/>
      <c r="I138" s="4"/>
      <c r="J138" s="4"/>
      <c r="K138" s="4"/>
      <c r="L138" s="4"/>
      <c r="M138" s="4"/>
      <c r="N138" s="4"/>
      <c r="O138" s="4"/>
      <c r="P138" s="4"/>
      <c r="Q138" s="4"/>
      <c r="R138" s="4"/>
      <c r="S138" s="4"/>
      <c r="T138" s="4"/>
      <c r="U138" s="4"/>
      <c r="V138" s="4"/>
      <c r="W138" s="4"/>
      <c r="X138" s="4"/>
      <c r="Y138" s="4"/>
      <c r="Z138" s="4"/>
    </row>
    <row r="139" ht="12.0" hidden="1" customHeight="1">
      <c r="A139" s="23" t="s">
        <v>134</v>
      </c>
      <c r="B139" s="23"/>
      <c r="C139" s="23"/>
      <c r="D139" s="23"/>
      <c r="E139" s="23"/>
      <c r="F139" s="23"/>
      <c r="G139" s="7"/>
      <c r="H139" s="4"/>
      <c r="I139" s="4"/>
      <c r="J139" s="7"/>
      <c r="K139" s="4"/>
      <c r="L139" s="4"/>
      <c r="M139" s="4"/>
      <c r="N139" s="4"/>
      <c r="O139" s="4"/>
      <c r="P139" s="4"/>
      <c r="Q139" s="4"/>
      <c r="R139" s="4"/>
      <c r="S139" s="4"/>
      <c r="T139" s="4"/>
      <c r="U139" s="4"/>
      <c r="V139" s="4"/>
      <c r="W139" s="4"/>
      <c r="X139" s="4"/>
      <c r="Y139" s="4"/>
      <c r="Z139" s="4"/>
    </row>
    <row r="140" ht="12.75" hidden="1" customHeight="1">
      <c r="A140" s="23" t="s">
        <v>170</v>
      </c>
      <c r="B140" s="23"/>
      <c r="C140" s="23"/>
      <c r="D140" s="23"/>
      <c r="E140" s="23"/>
      <c r="F140" s="23"/>
      <c r="G140" s="7"/>
      <c r="H140" s="4"/>
      <c r="I140" s="4"/>
      <c r="J140" s="7"/>
      <c r="K140" s="4"/>
      <c r="L140" s="4"/>
      <c r="M140" s="4"/>
      <c r="N140" s="4"/>
      <c r="O140" s="4"/>
      <c r="P140" s="4"/>
      <c r="Q140" s="4"/>
      <c r="R140" s="4"/>
      <c r="S140" s="4"/>
      <c r="T140" s="4"/>
      <c r="U140" s="4"/>
      <c r="V140" s="4"/>
      <c r="W140" s="4"/>
      <c r="X140" s="4"/>
      <c r="Y140" s="4"/>
      <c r="Z140" s="4"/>
    </row>
    <row r="141" ht="12.75" hidden="1" customHeight="1">
      <c r="A141" s="23" t="s">
        <v>171</v>
      </c>
      <c r="B141" s="23"/>
      <c r="C141" s="23"/>
      <c r="D141" s="23"/>
      <c r="E141" s="23"/>
      <c r="F141" s="23"/>
      <c r="G141" s="7"/>
      <c r="H141" s="4"/>
      <c r="I141" s="4"/>
      <c r="J141" s="7"/>
      <c r="K141" s="4"/>
      <c r="L141" s="4"/>
      <c r="M141" s="4"/>
      <c r="N141" s="4"/>
      <c r="O141" s="4"/>
      <c r="P141" s="4"/>
      <c r="Q141" s="4"/>
      <c r="R141" s="4"/>
      <c r="S141" s="4"/>
      <c r="T141" s="4"/>
      <c r="U141" s="4"/>
      <c r="V141" s="4"/>
      <c r="W141" s="4"/>
      <c r="X141" s="4"/>
      <c r="Y141" s="4"/>
      <c r="Z141" s="4"/>
    </row>
    <row r="142" ht="12.75" customHeight="1">
      <c r="A142" s="31"/>
      <c r="B142" s="30"/>
      <c r="C142" s="29"/>
      <c r="D142" s="30"/>
      <c r="E142" s="30"/>
      <c r="F142" s="30"/>
      <c r="G142" s="44">
        <v>0.0</v>
      </c>
      <c r="H142" s="42">
        <v>0.0</v>
      </c>
      <c r="I142" s="22"/>
      <c r="J142" s="45">
        <f t="shared" ref="J142:J143" si="31">G142*H142</f>
        <v>0</v>
      </c>
      <c r="K142" s="4"/>
      <c r="L142" s="4"/>
      <c r="M142" s="4"/>
      <c r="N142" s="4"/>
      <c r="O142" s="4"/>
      <c r="P142" s="4"/>
      <c r="Q142" s="4"/>
      <c r="R142" s="4"/>
      <c r="S142" s="4"/>
      <c r="T142" s="4"/>
      <c r="U142" s="4"/>
      <c r="V142" s="4"/>
      <c r="W142" s="4"/>
      <c r="X142" s="4"/>
      <c r="Y142" s="4"/>
      <c r="Z142" s="4"/>
    </row>
    <row r="143" ht="12.75" hidden="1" customHeight="1">
      <c r="A143" s="31"/>
      <c r="B143" s="30"/>
      <c r="C143" s="29"/>
      <c r="D143" s="30"/>
      <c r="E143" s="30"/>
      <c r="F143" s="30"/>
      <c r="G143" s="44">
        <v>0.0</v>
      </c>
      <c r="H143" s="42">
        <v>0.0</v>
      </c>
      <c r="I143" s="22"/>
      <c r="J143" s="45">
        <f t="shared" si="31"/>
        <v>0</v>
      </c>
      <c r="K143" s="4"/>
      <c r="L143" s="4"/>
      <c r="M143" s="4"/>
      <c r="N143" s="4"/>
      <c r="O143" s="4"/>
      <c r="P143" s="4"/>
      <c r="Q143" s="4"/>
      <c r="R143" s="4"/>
      <c r="S143" s="4"/>
      <c r="T143" s="4"/>
      <c r="U143" s="4"/>
      <c r="V143" s="4"/>
      <c r="W143" s="4"/>
      <c r="X143" s="4"/>
      <c r="Y143" s="4"/>
      <c r="Z143" s="4"/>
    </row>
    <row r="144" ht="12.0" customHeight="1">
      <c r="A144" s="35"/>
      <c r="B144" s="35"/>
      <c r="C144" s="35"/>
      <c r="D144" s="4"/>
      <c r="E144" s="4"/>
      <c r="F144" s="4"/>
      <c r="G144" s="45"/>
      <c r="H144" s="73" t="s">
        <v>172</v>
      </c>
      <c r="I144" s="68"/>
      <c r="J144" s="69">
        <f>SUM(J142:J143)</f>
        <v>0</v>
      </c>
      <c r="K144" s="23"/>
      <c r="L144" s="23"/>
      <c r="M144" s="4"/>
      <c r="N144" s="4"/>
      <c r="O144" s="4"/>
      <c r="P144" s="4"/>
      <c r="Q144" s="4"/>
      <c r="R144" s="4"/>
      <c r="S144" s="4"/>
      <c r="T144" s="4"/>
      <c r="U144" s="4"/>
      <c r="V144" s="4"/>
      <c r="W144" s="4"/>
      <c r="X144" s="4"/>
      <c r="Y144" s="4"/>
      <c r="Z144" s="4"/>
    </row>
    <row r="145" ht="12.0" customHeight="1">
      <c r="A145" s="38" t="s">
        <v>173</v>
      </c>
      <c r="B145" s="4"/>
      <c r="C145" s="4"/>
      <c r="D145" s="4"/>
      <c r="E145" s="4" t="s">
        <v>174</v>
      </c>
      <c r="F145" s="4"/>
      <c r="G145" s="71"/>
      <c r="H145" s="71"/>
      <c r="I145" s="71"/>
      <c r="J145" s="72"/>
      <c r="K145" s="4"/>
      <c r="L145" s="23"/>
      <c r="M145" s="4"/>
      <c r="N145" s="4"/>
      <c r="O145" s="4"/>
      <c r="P145" s="4"/>
      <c r="Q145" s="4"/>
      <c r="R145" s="4"/>
      <c r="S145" s="4"/>
      <c r="T145" s="4"/>
      <c r="U145" s="4"/>
      <c r="V145" s="4"/>
      <c r="W145" s="4"/>
      <c r="X145" s="4"/>
      <c r="Y145" s="4"/>
      <c r="Z145" s="4"/>
    </row>
    <row r="146" ht="12.0" customHeight="1">
      <c r="A146" s="1" t="s">
        <v>150</v>
      </c>
      <c r="C146" s="1" t="s">
        <v>136</v>
      </c>
      <c r="G146" s="1" t="s">
        <v>151</v>
      </c>
      <c r="H146" s="1" t="s">
        <v>152</v>
      </c>
      <c r="I146" s="1"/>
      <c r="J146" s="1" t="s">
        <v>140</v>
      </c>
      <c r="K146" s="4"/>
      <c r="L146" s="4"/>
      <c r="M146" s="4"/>
      <c r="N146" s="4"/>
      <c r="O146" s="4"/>
      <c r="P146" s="4"/>
      <c r="Q146" s="4"/>
      <c r="R146" s="4"/>
      <c r="S146" s="4"/>
      <c r="T146" s="4"/>
      <c r="U146" s="4"/>
      <c r="V146" s="4"/>
      <c r="W146" s="4"/>
      <c r="X146" s="4"/>
      <c r="Y146" s="4"/>
      <c r="Z146" s="4"/>
    </row>
    <row r="147" ht="12.0" hidden="1" customHeight="1">
      <c r="A147" s="35"/>
      <c r="B147" s="35"/>
      <c r="C147" s="35"/>
      <c r="D147" s="4"/>
      <c r="E147" s="4"/>
      <c r="F147" s="4"/>
      <c r="G147" s="45"/>
      <c r="H147" s="73"/>
      <c r="I147" s="68"/>
      <c r="J147" s="69"/>
      <c r="K147" s="23"/>
      <c r="L147" s="23"/>
      <c r="M147" s="4"/>
      <c r="N147" s="4"/>
      <c r="O147" s="4"/>
      <c r="P147" s="4"/>
      <c r="Q147" s="4"/>
      <c r="R147" s="4"/>
      <c r="S147" s="4"/>
      <c r="T147" s="4"/>
      <c r="U147" s="4"/>
      <c r="V147" s="4"/>
      <c r="W147" s="4"/>
      <c r="X147" s="4"/>
      <c r="Y147" s="4"/>
      <c r="Z147" s="4"/>
    </row>
    <row r="148" ht="12.0" hidden="1" customHeight="1">
      <c r="A148" s="35"/>
      <c r="B148" s="35"/>
      <c r="C148" s="35"/>
      <c r="D148" s="4"/>
      <c r="E148" s="4"/>
      <c r="F148" s="4"/>
      <c r="G148" s="45"/>
      <c r="H148" s="73"/>
      <c r="I148" s="68"/>
      <c r="J148" s="69"/>
      <c r="K148" s="23"/>
      <c r="L148" s="23"/>
      <c r="M148" s="4"/>
      <c r="N148" s="4"/>
      <c r="O148" s="4"/>
      <c r="P148" s="4"/>
      <c r="Q148" s="4"/>
      <c r="R148" s="4"/>
      <c r="S148" s="4"/>
      <c r="T148" s="4"/>
      <c r="U148" s="4"/>
      <c r="V148" s="4"/>
      <c r="W148" s="4"/>
      <c r="X148" s="4"/>
      <c r="Y148" s="4"/>
      <c r="Z148" s="4"/>
    </row>
    <row r="149" ht="12.0" hidden="1" customHeight="1">
      <c r="A149" s="35"/>
      <c r="B149" s="35"/>
      <c r="C149" s="35"/>
      <c r="D149" s="4"/>
      <c r="E149" s="4"/>
      <c r="F149" s="4"/>
      <c r="G149" s="45"/>
      <c r="H149" s="73"/>
      <c r="I149" s="68"/>
      <c r="J149" s="69"/>
      <c r="K149" s="23"/>
      <c r="L149" s="23"/>
      <c r="M149" s="4"/>
      <c r="N149" s="4"/>
      <c r="O149" s="4"/>
      <c r="P149" s="4"/>
      <c r="Q149" s="4"/>
      <c r="R149" s="4"/>
      <c r="S149" s="4"/>
      <c r="T149" s="4"/>
      <c r="U149" s="4"/>
      <c r="V149" s="4"/>
      <c r="W149" s="4"/>
      <c r="X149" s="4"/>
      <c r="Y149" s="4"/>
      <c r="Z149" s="4"/>
    </row>
    <row r="150" ht="12.0" hidden="1" customHeight="1">
      <c r="A150" s="35"/>
      <c r="B150" s="35"/>
      <c r="C150" s="35"/>
      <c r="D150" s="4"/>
      <c r="E150" s="4"/>
      <c r="F150" s="4"/>
      <c r="G150" s="45"/>
      <c r="H150" s="73"/>
      <c r="I150" s="68"/>
      <c r="J150" s="69"/>
      <c r="K150" s="23"/>
      <c r="L150" s="23"/>
      <c r="M150" s="4"/>
      <c r="N150" s="4"/>
      <c r="O150" s="4"/>
      <c r="P150" s="4"/>
      <c r="Q150" s="4"/>
      <c r="R150" s="4"/>
      <c r="S150" s="4"/>
      <c r="T150" s="4"/>
      <c r="U150" s="4"/>
      <c r="V150" s="4"/>
      <c r="W150" s="4"/>
      <c r="X150" s="4"/>
      <c r="Y150" s="4"/>
      <c r="Z150" s="4"/>
    </row>
    <row r="151" ht="12.0" hidden="1" customHeight="1">
      <c r="A151" s="35"/>
      <c r="B151" s="35"/>
      <c r="C151" s="35"/>
      <c r="D151" s="4"/>
      <c r="E151" s="4"/>
      <c r="F151" s="4"/>
      <c r="G151" s="45"/>
      <c r="H151" s="73"/>
      <c r="I151" s="68"/>
      <c r="J151" s="69"/>
      <c r="K151" s="23"/>
      <c r="L151" s="23"/>
      <c r="M151" s="4"/>
      <c r="N151" s="4"/>
      <c r="O151" s="4"/>
      <c r="P151" s="4"/>
      <c r="Q151" s="4"/>
      <c r="R151" s="4"/>
      <c r="S151" s="4"/>
      <c r="T151" s="4"/>
      <c r="U151" s="4"/>
      <c r="V151" s="4"/>
      <c r="W151" s="4"/>
      <c r="X151" s="4"/>
      <c r="Y151" s="4"/>
      <c r="Z151" s="4"/>
    </row>
    <row r="152" ht="12.0" hidden="1" customHeight="1">
      <c r="A152" s="35"/>
      <c r="B152" s="35"/>
      <c r="C152" s="35"/>
      <c r="D152" s="4"/>
      <c r="E152" s="4"/>
      <c r="F152" s="4"/>
      <c r="G152" s="45"/>
      <c r="H152" s="73"/>
      <c r="I152" s="68"/>
      <c r="J152" s="69"/>
      <c r="K152" s="23"/>
      <c r="L152" s="23"/>
      <c r="M152" s="4"/>
      <c r="N152" s="4"/>
      <c r="O152" s="4"/>
      <c r="P152" s="4"/>
      <c r="Q152" s="4"/>
      <c r="R152" s="4"/>
      <c r="S152" s="4"/>
      <c r="T152" s="4"/>
      <c r="U152" s="4"/>
      <c r="V152" s="4"/>
      <c r="W152" s="4"/>
      <c r="X152" s="4"/>
      <c r="Y152" s="4"/>
      <c r="Z152" s="4"/>
    </row>
    <row r="153" ht="12.75" customHeight="1">
      <c r="A153" s="31"/>
      <c r="B153" s="30"/>
      <c r="C153" s="29"/>
      <c r="D153" s="30"/>
      <c r="E153" s="30"/>
      <c r="F153" s="30"/>
      <c r="G153" s="44">
        <v>0.0</v>
      </c>
      <c r="H153" s="42">
        <v>0.0</v>
      </c>
      <c r="I153" s="22"/>
      <c r="J153" s="45">
        <f t="shared" ref="J153:J154" si="32">G153*H153</f>
        <v>0</v>
      </c>
      <c r="K153" s="4"/>
      <c r="L153" s="4"/>
      <c r="M153" s="4"/>
      <c r="N153" s="4"/>
      <c r="O153" s="4"/>
      <c r="P153" s="4"/>
      <c r="Q153" s="4"/>
      <c r="R153" s="4"/>
      <c r="S153" s="4"/>
      <c r="T153" s="4"/>
      <c r="U153" s="4"/>
      <c r="V153" s="4"/>
      <c r="W153" s="4"/>
      <c r="X153" s="4"/>
      <c r="Y153" s="4"/>
      <c r="Z153" s="4"/>
    </row>
    <row r="154" ht="12.75" hidden="1" customHeight="1">
      <c r="A154" s="31"/>
      <c r="B154" s="30"/>
      <c r="C154" s="29"/>
      <c r="D154" s="30"/>
      <c r="E154" s="30"/>
      <c r="F154" s="30"/>
      <c r="G154" s="44">
        <v>0.0</v>
      </c>
      <c r="H154" s="42">
        <v>0.0</v>
      </c>
      <c r="I154" s="22"/>
      <c r="J154" s="45">
        <f t="shared" si="32"/>
        <v>0</v>
      </c>
      <c r="K154" s="4"/>
      <c r="L154" s="4"/>
      <c r="M154" s="4"/>
      <c r="N154" s="4"/>
      <c r="O154" s="4"/>
      <c r="P154" s="4"/>
      <c r="Q154" s="4"/>
      <c r="R154" s="4"/>
      <c r="S154" s="4"/>
      <c r="T154" s="4"/>
      <c r="U154" s="4"/>
      <c r="V154" s="4"/>
      <c r="W154" s="4"/>
      <c r="X154" s="4"/>
      <c r="Y154" s="4"/>
      <c r="Z154" s="4"/>
    </row>
    <row r="155" ht="12.0" customHeight="1">
      <c r="A155" s="35"/>
      <c r="B155" s="35"/>
      <c r="C155" s="35"/>
      <c r="D155" s="4"/>
      <c r="E155" s="4"/>
      <c r="F155" s="4"/>
      <c r="G155" s="45"/>
      <c r="H155" s="73" t="s">
        <v>177</v>
      </c>
      <c r="I155" s="68"/>
      <c r="J155" s="69">
        <f>SUM(J153:J154)</f>
        <v>0</v>
      </c>
      <c r="K155" s="23"/>
      <c r="L155" s="23"/>
      <c r="M155" s="4"/>
      <c r="N155" s="4"/>
      <c r="O155" s="4"/>
      <c r="P155" s="4"/>
      <c r="Q155" s="4"/>
      <c r="R155" s="4"/>
      <c r="S155" s="4"/>
      <c r="T155" s="4"/>
      <c r="U155" s="4"/>
      <c r="V155" s="4"/>
      <c r="W155" s="4"/>
      <c r="X155" s="4"/>
      <c r="Y155" s="4"/>
      <c r="Z155" s="4"/>
    </row>
    <row r="156" ht="12.0" customHeight="1">
      <c r="A156" s="38" t="s">
        <v>232</v>
      </c>
      <c r="B156" s="4"/>
      <c r="C156" s="4"/>
      <c r="D156" s="4"/>
      <c r="E156" s="4"/>
      <c r="F156" s="4"/>
      <c r="G156" s="71"/>
      <c r="H156" s="71"/>
      <c r="I156" s="71"/>
      <c r="J156" s="72"/>
      <c r="K156" s="23"/>
      <c r="L156" s="23"/>
      <c r="M156" s="4"/>
      <c r="N156" s="4"/>
      <c r="O156" s="4"/>
      <c r="P156" s="4"/>
      <c r="Q156" s="4"/>
      <c r="R156" s="4"/>
      <c r="S156" s="4"/>
      <c r="T156" s="4"/>
      <c r="U156" s="4"/>
      <c r="V156" s="4"/>
      <c r="W156" s="4"/>
      <c r="X156" s="4"/>
      <c r="Y156" s="4"/>
      <c r="Z156" s="4"/>
    </row>
    <row r="157" ht="12.0" customHeight="1">
      <c r="A157" s="1" t="s">
        <v>150</v>
      </c>
      <c r="C157" s="1" t="s">
        <v>136</v>
      </c>
      <c r="G157" s="1" t="s">
        <v>198</v>
      </c>
      <c r="H157" s="1" t="s">
        <v>152</v>
      </c>
      <c r="I157" s="1"/>
      <c r="J157" s="1" t="s">
        <v>140</v>
      </c>
      <c r="K157" s="23"/>
      <c r="L157" s="23"/>
      <c r="M157" s="4"/>
      <c r="N157" s="4"/>
      <c r="O157" s="4"/>
      <c r="P157" s="4"/>
      <c r="Q157" s="4"/>
      <c r="R157" s="4"/>
      <c r="S157" s="4"/>
      <c r="T157" s="4"/>
      <c r="U157" s="4"/>
      <c r="V157" s="4"/>
      <c r="W157" s="4"/>
      <c r="X157" s="4"/>
      <c r="Y157" s="4"/>
      <c r="Z157" s="4"/>
    </row>
    <row r="158" ht="12.0" hidden="1" customHeight="1">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row>
    <row r="159" ht="12.0" hidden="1" customHeight="1">
      <c r="A159" s="4" t="s">
        <v>179</v>
      </c>
      <c r="C159" s="4"/>
      <c r="D159" s="4"/>
      <c r="E159" s="4"/>
      <c r="F159" s="4"/>
      <c r="G159" s="4"/>
      <c r="H159" s="4"/>
      <c r="I159" s="4"/>
      <c r="J159" s="4"/>
      <c r="K159" s="23" t="s">
        <v>160</v>
      </c>
      <c r="M159" s="4"/>
      <c r="N159" s="4"/>
      <c r="O159" s="4"/>
      <c r="P159" s="4"/>
      <c r="Q159" s="4"/>
      <c r="R159" s="4"/>
      <c r="S159" s="4"/>
      <c r="T159" s="4"/>
      <c r="U159" s="4"/>
      <c r="V159" s="4"/>
      <c r="W159" s="4"/>
      <c r="X159" s="4"/>
      <c r="Y159" s="4"/>
      <c r="Z159" s="4"/>
    </row>
    <row r="160" ht="12.0" hidden="1" customHeight="1">
      <c r="A160" s="4" t="s">
        <v>180</v>
      </c>
      <c r="C160" s="4"/>
      <c r="D160" s="4"/>
      <c r="E160" s="4"/>
      <c r="F160" s="4"/>
      <c r="G160" s="4"/>
      <c r="H160" s="4"/>
      <c r="I160" s="4"/>
      <c r="J160" s="4"/>
      <c r="M160" s="4"/>
      <c r="N160" s="4"/>
      <c r="O160" s="4"/>
      <c r="P160" s="4"/>
      <c r="Q160" s="4"/>
      <c r="R160" s="4"/>
      <c r="S160" s="4"/>
      <c r="T160" s="4"/>
      <c r="U160" s="4"/>
      <c r="V160" s="4"/>
      <c r="W160" s="4"/>
      <c r="X160" s="4"/>
      <c r="Y160" s="4"/>
      <c r="Z160" s="4"/>
    </row>
    <row r="161" ht="12.0" hidden="1" customHeight="1">
      <c r="A161" s="4" t="s">
        <v>181</v>
      </c>
      <c r="C161" s="4"/>
      <c r="D161" s="4"/>
      <c r="E161" s="4"/>
      <c r="F161" s="4"/>
      <c r="G161" s="4"/>
      <c r="H161" s="4"/>
      <c r="I161" s="4"/>
      <c r="J161" s="4"/>
      <c r="M161" s="4"/>
      <c r="N161" s="4"/>
      <c r="O161" s="4"/>
      <c r="P161" s="4"/>
      <c r="Q161" s="4"/>
      <c r="R161" s="4"/>
      <c r="S161" s="4"/>
      <c r="T161" s="4"/>
      <c r="U161" s="4"/>
      <c r="V161" s="4"/>
      <c r="W161" s="4"/>
      <c r="X161" s="4"/>
      <c r="Y161" s="4"/>
      <c r="Z161" s="4"/>
    </row>
    <row r="162" ht="12.0" customHeight="1">
      <c r="A162" s="31"/>
      <c r="B162" s="30"/>
      <c r="C162" s="29"/>
      <c r="D162" s="30"/>
      <c r="E162" s="30"/>
      <c r="F162" s="30"/>
      <c r="G162" s="44">
        <v>0.0</v>
      </c>
      <c r="H162" s="42">
        <v>0.0</v>
      </c>
      <c r="I162" s="22"/>
      <c r="J162" s="45">
        <f t="shared" ref="J162:J163" si="33">G162*H162</f>
        <v>0</v>
      </c>
      <c r="K162" s="7">
        <f t="shared" ref="K162:K163" si="34">IF(OR(A162=$A$159,A162=$A$160),0,J162)</f>
        <v>0</v>
      </c>
      <c r="L162" s="4"/>
      <c r="M162" s="4"/>
      <c r="N162" s="4"/>
      <c r="O162" s="4"/>
      <c r="P162" s="4"/>
      <c r="Q162" s="4"/>
      <c r="R162" s="4"/>
      <c r="S162" s="4"/>
      <c r="T162" s="4"/>
      <c r="U162" s="4"/>
      <c r="V162" s="4"/>
      <c r="W162" s="4"/>
      <c r="X162" s="4"/>
      <c r="Y162" s="4"/>
      <c r="Z162" s="4"/>
    </row>
    <row r="163" ht="12.75" hidden="1" customHeight="1">
      <c r="A163" s="31"/>
      <c r="B163" s="30"/>
      <c r="C163" s="29"/>
      <c r="D163" s="30"/>
      <c r="E163" s="30"/>
      <c r="F163" s="30"/>
      <c r="G163" s="44">
        <v>0.0</v>
      </c>
      <c r="H163" s="42">
        <v>0.0</v>
      </c>
      <c r="I163" s="22"/>
      <c r="J163" s="45">
        <f t="shared" si="33"/>
        <v>0</v>
      </c>
      <c r="K163" s="7">
        <f t="shared" si="34"/>
        <v>0</v>
      </c>
      <c r="L163" s="4"/>
      <c r="M163" s="4"/>
      <c r="N163" s="4"/>
      <c r="O163" s="4"/>
      <c r="P163" s="4"/>
      <c r="Q163" s="4"/>
      <c r="R163" s="4"/>
      <c r="S163" s="4"/>
      <c r="T163" s="4"/>
      <c r="U163" s="4"/>
      <c r="V163" s="4"/>
      <c r="W163" s="4"/>
      <c r="X163" s="4"/>
      <c r="Y163" s="4"/>
      <c r="Z163" s="4"/>
    </row>
    <row r="164" ht="12.0" customHeight="1">
      <c r="A164" s="4"/>
      <c r="B164" s="4"/>
      <c r="C164" s="4"/>
      <c r="D164" s="4"/>
      <c r="E164" s="4"/>
      <c r="F164" s="4"/>
      <c r="G164" s="45"/>
      <c r="H164" s="73" t="s">
        <v>182</v>
      </c>
      <c r="I164" s="68"/>
      <c r="J164" s="69">
        <f t="shared" ref="J164:K164" si="35">SUM(J162:J163)</f>
        <v>0</v>
      </c>
      <c r="K164" s="70">
        <f t="shared" si="35"/>
        <v>0</v>
      </c>
      <c r="L164" s="4"/>
      <c r="M164" s="4"/>
      <c r="N164" s="4"/>
      <c r="O164" s="4"/>
      <c r="P164" s="4"/>
      <c r="Q164" s="4"/>
      <c r="R164" s="4"/>
      <c r="S164" s="4"/>
      <c r="T164" s="4"/>
      <c r="U164" s="4"/>
      <c r="V164" s="4"/>
      <c r="W164" s="4"/>
      <c r="X164" s="4"/>
      <c r="Y164" s="4"/>
      <c r="Z164" s="4"/>
    </row>
    <row r="165" ht="12.0" customHeight="1">
      <c r="A165" s="38" t="s">
        <v>183</v>
      </c>
      <c r="B165" s="4"/>
      <c r="C165" s="4"/>
      <c r="D165" s="4"/>
      <c r="E165" s="4"/>
      <c r="F165" s="4"/>
      <c r="G165" s="4"/>
      <c r="H165" s="4"/>
      <c r="I165" s="4"/>
      <c r="J165" s="4"/>
      <c r="K165" s="4"/>
      <c r="L165" s="4"/>
      <c r="M165" s="4"/>
      <c r="N165" s="4"/>
      <c r="O165" s="4"/>
      <c r="P165" s="4"/>
      <c r="Q165" s="4"/>
      <c r="R165" s="4"/>
      <c r="S165" s="4"/>
      <c r="T165" s="4"/>
      <c r="U165" s="4"/>
      <c r="V165" s="4"/>
      <c r="W165" s="4"/>
      <c r="X165" s="4"/>
      <c r="Y165" s="4"/>
      <c r="Z165" s="4"/>
    </row>
    <row r="166" ht="12.0" customHeight="1">
      <c r="A166" s="1" t="s">
        <v>184</v>
      </c>
      <c r="C166" s="1" t="s">
        <v>185</v>
      </c>
      <c r="D166" s="74" t="s">
        <v>186</v>
      </c>
      <c r="F166" s="35" t="s">
        <v>187</v>
      </c>
      <c r="I166" s="4"/>
      <c r="J166" s="45">
        <f>(J100+J109+J119+J124+K164+K133)</f>
        <v>0</v>
      </c>
      <c r="K166" s="1"/>
      <c r="L166" s="1"/>
      <c r="M166" s="1"/>
      <c r="N166" s="1"/>
      <c r="O166" s="1"/>
      <c r="P166" s="1"/>
      <c r="Q166" s="1"/>
      <c r="R166" s="1"/>
      <c r="S166" s="1"/>
      <c r="T166" s="1"/>
      <c r="U166" s="1"/>
      <c r="V166" s="1"/>
      <c r="W166" s="1"/>
      <c r="X166" s="1"/>
      <c r="Y166" s="1"/>
      <c r="Z166" s="1"/>
    </row>
    <row r="167" ht="12.75" customHeight="1">
      <c r="A167" s="4" t="str">
        <f>'Year 1'!A142:B142</f>
        <v>Research</v>
      </c>
      <c r="C167" s="4">
        <f>'Year 1'!C142</f>
        <v>0</v>
      </c>
      <c r="D167" s="23" t="str">
        <f>'Year 1'!D142:F142</f>
        <v/>
      </c>
      <c r="G167" s="75" t="s">
        <v>189</v>
      </c>
      <c r="I167" s="75"/>
      <c r="J167" s="76">
        <f>J166*C167/100</f>
        <v>0</v>
      </c>
      <c r="K167" s="4"/>
      <c r="L167" s="4"/>
      <c r="M167" s="4"/>
      <c r="N167" s="4"/>
      <c r="O167" s="4"/>
      <c r="P167" s="4"/>
      <c r="Q167" s="4"/>
      <c r="R167" s="4"/>
      <c r="S167" s="4"/>
      <c r="T167" s="4"/>
      <c r="U167" s="4"/>
      <c r="V167" s="4"/>
      <c r="W167" s="4"/>
      <c r="X167" s="4"/>
      <c r="Y167" s="4"/>
      <c r="Z167" s="4"/>
    </row>
    <row r="168" ht="12.75" customHeight="1">
      <c r="A168" s="4"/>
      <c r="B168" s="4"/>
      <c r="C168" s="4"/>
      <c r="D168" s="23"/>
      <c r="E168" s="23"/>
      <c r="F168" s="75" t="s">
        <v>190</v>
      </c>
      <c r="I168" s="75"/>
      <c r="J168" s="76">
        <f>SUM(J133,J164,J144,J124,J119,J114,J109,J100,J155)</f>
        <v>0</v>
      </c>
      <c r="K168" s="4"/>
      <c r="L168" s="4"/>
      <c r="M168" s="4"/>
      <c r="N168" s="4"/>
      <c r="O168" s="4"/>
      <c r="P168" s="4"/>
      <c r="Q168" s="4"/>
      <c r="R168" s="4"/>
      <c r="S168" s="4"/>
      <c r="T168" s="4"/>
      <c r="U168" s="4"/>
      <c r="V168" s="4"/>
      <c r="W168" s="4"/>
      <c r="X168" s="4"/>
      <c r="Y168" s="4"/>
      <c r="Z168" s="4"/>
    </row>
    <row r="169" ht="12.0" customHeight="1">
      <c r="A169" s="4"/>
      <c r="B169" s="4"/>
      <c r="C169" s="4"/>
      <c r="D169" s="4"/>
      <c r="E169" s="77" t="str">
        <f>"Total Amount Requested for "&amp;J1&amp;" Budget"</f>
        <v>Total Amount Requested for Year 5 Budget</v>
      </c>
      <c r="I169" s="77"/>
      <c r="J169" s="78">
        <f>SUM(J167:J168)</f>
        <v>0</v>
      </c>
      <c r="K169" s="4"/>
      <c r="L169" s="4"/>
      <c r="M169" s="4"/>
      <c r="N169" s="4"/>
      <c r="O169" s="4"/>
      <c r="P169" s="4"/>
      <c r="Q169" s="4"/>
      <c r="R169" s="4"/>
      <c r="S169" s="4"/>
      <c r="T169" s="4"/>
      <c r="U169" s="4"/>
      <c r="V169" s="4"/>
      <c r="W169" s="4"/>
      <c r="X169" s="4"/>
      <c r="Y169" s="4"/>
      <c r="Z169" s="4"/>
    </row>
    <row r="170" ht="12.0" customHeight="1">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row>
    <row r="171" ht="12.0" customHeight="1">
      <c r="A171" s="14" t="s">
        <v>50</v>
      </c>
      <c r="K171" s="4"/>
      <c r="L171" s="4"/>
      <c r="M171" s="4"/>
      <c r="N171" s="4"/>
      <c r="O171" s="4"/>
      <c r="P171" s="4"/>
      <c r="Q171" s="4"/>
      <c r="R171" s="4"/>
      <c r="S171" s="4"/>
      <c r="T171" s="4"/>
      <c r="U171" s="4"/>
      <c r="V171" s="4"/>
      <c r="W171" s="4"/>
      <c r="X171" s="4"/>
      <c r="Y171" s="4"/>
      <c r="Z171" s="4"/>
    </row>
    <row r="172" ht="12.0" customHeight="1">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row>
    <row r="173" ht="12.0" customHeight="1">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row>
    <row r="174" ht="12.0" customHeight="1">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row>
    <row r="175" ht="12.0" customHeight="1">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row>
    <row r="176" ht="12.0" customHeight="1">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row>
    <row r="177" ht="12.0" customHeight="1">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row>
    <row r="178" ht="12.0" customHeight="1">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row>
    <row r="179" ht="12.0" customHeight="1">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row>
    <row r="180" ht="12.0" customHeight="1">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row>
    <row r="181" ht="12.0" customHeight="1">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row>
    <row r="182" ht="12.0" customHeight="1">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row>
    <row r="183" ht="12.0" customHeight="1">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row>
    <row r="184" ht="12.0" customHeight="1">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row>
    <row r="185" ht="12.0" customHeight="1">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row>
    <row r="186" ht="12.0" customHeight="1">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row>
    <row r="187" ht="12.0" customHeight="1">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row>
    <row r="188" ht="12.0" customHeight="1">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row>
    <row r="189" ht="12.0" customHeight="1">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row>
    <row r="190" ht="12.0" customHeight="1">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row>
    <row r="191" ht="12.0" customHeight="1">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row>
    <row r="192" ht="12.0" customHeight="1">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row>
    <row r="193" ht="12.0" customHeight="1">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row>
    <row r="194" ht="12.0" customHeight="1">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row>
    <row r="195" ht="12.0" customHeight="1">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row>
    <row r="196" ht="12.0" customHeight="1">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row>
    <row r="197" ht="12.0" customHeight="1">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row>
    <row r="198" ht="12.0" customHeight="1">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row>
    <row r="199" ht="12.0" customHeight="1">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row>
    <row r="200" ht="12.0" customHeight="1">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row>
    <row r="201" ht="12.0" customHeight="1">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row>
    <row r="202" ht="12.0" customHeight="1">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row>
    <row r="203" ht="12.0" customHeight="1">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row>
    <row r="204" ht="12.0" customHeight="1">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row>
    <row r="205" ht="12.0" customHeight="1">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row>
    <row r="206" ht="12.0" customHeight="1">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row>
    <row r="207" ht="12.0" customHeight="1">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row>
    <row r="208" ht="12.0" customHeight="1">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row>
    <row r="209" ht="12.0" customHeight="1">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row>
    <row r="210" ht="12.0" customHeight="1">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row>
    <row r="211" ht="12.0" customHeight="1">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row>
    <row r="212" ht="12.0" customHeight="1">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row>
    <row r="213" ht="12.0" customHeight="1">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row>
    <row r="214" ht="12.0" customHeight="1">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row>
    <row r="215" ht="12.0" customHeight="1">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row>
    <row r="216" ht="12.0" customHeight="1">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row>
    <row r="217" ht="12.0" customHeight="1">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row>
    <row r="218" ht="12.0" customHeight="1">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row>
    <row r="219" ht="12.0" customHeight="1">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row>
    <row r="220" ht="12.0" customHeight="1">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row>
    <row r="221" ht="12.0" customHeight="1">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row>
    <row r="222" ht="12.0" customHeight="1">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row>
    <row r="223" ht="12.0" customHeight="1">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row>
    <row r="224" ht="12.0" customHeight="1">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row>
    <row r="225" ht="12.0" customHeight="1">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row>
    <row r="226" ht="12.0" customHeight="1">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row>
    <row r="227" ht="12.0" customHeight="1">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row>
    <row r="228" ht="12.0" customHeight="1">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row>
    <row r="229" ht="12.0" customHeight="1">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row>
    <row r="230" ht="12.0" customHeight="1">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row>
    <row r="231" ht="12.0" customHeight="1">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row>
    <row r="232" ht="12.0" customHeight="1">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row>
    <row r="233" ht="12.0" customHeight="1">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row>
    <row r="234" ht="12.0" customHeight="1">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row>
    <row r="235" ht="12.0" customHeight="1">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row>
    <row r="236" ht="12.0" customHeight="1">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row>
    <row r="237" ht="12.0" customHeight="1">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row>
    <row r="238" ht="12.0" customHeight="1">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row>
    <row r="239" ht="12.0" customHeight="1">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row>
    <row r="240" ht="12.0" customHeight="1">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row>
    <row r="241" ht="12.0" customHeight="1">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row>
    <row r="242" ht="12.0" customHeight="1">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row>
    <row r="243" ht="12.0" customHeight="1">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row>
    <row r="244" ht="12.0" customHeight="1">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row>
    <row r="245" ht="12.0" customHeight="1">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row>
    <row r="246" ht="12.0" customHeight="1">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row>
    <row r="247" ht="12.0" customHeight="1">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row>
    <row r="248" ht="12.0" customHeight="1">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row>
    <row r="249" ht="12.0" customHeight="1">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row>
    <row r="250" ht="12.0" customHeight="1">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row>
    <row r="251" ht="12.0" customHeight="1">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row>
    <row r="252" ht="12.0" customHeight="1">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row>
    <row r="253" ht="12.0" customHeight="1">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row>
    <row r="254" ht="12.0" customHeight="1">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row>
    <row r="255" ht="12.0" customHeight="1">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row>
    <row r="256" ht="12.0" customHeight="1">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row>
    <row r="257" ht="12.0" customHeight="1">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row>
    <row r="258" ht="12.0" customHeight="1">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row>
    <row r="259" ht="12.0" customHeight="1">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row>
    <row r="260" ht="12.0" customHeight="1">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row>
    <row r="261" ht="12.0" customHeight="1">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row>
    <row r="262" ht="12.0" customHeight="1">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row>
    <row r="263" ht="12.0" customHeight="1">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row>
    <row r="264" ht="12.0" customHeight="1">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row>
    <row r="265" ht="12.0" customHeight="1">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row>
    <row r="266" ht="12.0" customHeight="1">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row>
    <row r="267" ht="12.0" customHeight="1">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row>
    <row r="268" ht="12.0" customHeight="1">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row>
    <row r="269" ht="12.0" customHeight="1">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row>
    <row r="270" ht="12.0" customHeight="1">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row>
    <row r="271" ht="12.0" customHeight="1">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row>
    <row r="272" ht="12.0" customHeight="1">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row>
    <row r="273" ht="12.0" customHeight="1">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row>
    <row r="274" ht="12.0" customHeight="1">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row>
    <row r="275" ht="12.0" customHeight="1">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row>
    <row r="276" ht="12.0" customHeight="1">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row>
    <row r="277" ht="12.0" customHeight="1">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row>
    <row r="278" ht="12.0" customHeight="1">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row>
    <row r="279" ht="12.0" customHeight="1">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row>
    <row r="280" ht="12.0" customHeight="1">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row>
    <row r="281" ht="12.0" customHeight="1">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row>
    <row r="282" ht="12.0" customHeight="1">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row>
    <row r="283" ht="12.0" customHeight="1">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row>
    <row r="284" ht="12.0" customHeight="1">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row>
    <row r="285" ht="12.0" customHeight="1">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row>
    <row r="286" ht="12.0" customHeight="1">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row>
    <row r="287" ht="12.0" customHeight="1">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row>
    <row r="288" ht="12.0" customHeight="1">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row>
    <row r="289" ht="12.0" customHeight="1">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row>
    <row r="290" ht="12.0" customHeight="1">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row>
    <row r="291" ht="12.0" customHeight="1">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row>
    <row r="292" ht="12.0" customHeight="1">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row>
    <row r="293" ht="12.0" customHeight="1">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row>
    <row r="294" ht="12.0" customHeight="1">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row>
    <row r="295" ht="12.0" customHeight="1">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row>
    <row r="296" ht="12.0" customHeight="1">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row>
    <row r="297" ht="12.0" customHeight="1">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row>
    <row r="298" ht="12.0" customHeight="1">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row>
    <row r="299" ht="12.0" customHeight="1">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row>
    <row r="300" ht="12.0" customHeight="1">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row>
    <row r="301" ht="12.0" customHeight="1">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row>
    <row r="302" ht="12.0" customHeight="1">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row>
    <row r="303" ht="12.0" customHeight="1">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row>
    <row r="304" ht="12.0" customHeight="1">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row>
    <row r="305" ht="12.0" customHeight="1">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row>
    <row r="306" ht="12.0" customHeight="1">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row>
    <row r="307" ht="12.0" customHeight="1">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row>
    <row r="308" ht="12.0" customHeight="1">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row>
    <row r="309" ht="12.0" customHeight="1">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row>
    <row r="310" ht="12.0" customHeight="1">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row>
    <row r="311" ht="12.0" customHeight="1">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row>
    <row r="312" ht="12.0" customHeight="1">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row>
    <row r="313" ht="12.0" customHeight="1">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row>
    <row r="314" ht="12.0" customHeight="1">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row>
    <row r="315" ht="12.0" customHeight="1">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row>
    <row r="316" ht="12.0" customHeight="1">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row>
    <row r="317" ht="12.0" customHeight="1">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row>
    <row r="318" ht="12.0" customHeight="1">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row>
    <row r="319" ht="12.0" customHeight="1">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row>
    <row r="320" ht="12.0" customHeight="1">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row>
    <row r="321" ht="12.0" customHeight="1">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row>
    <row r="322" ht="12.0" customHeight="1">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row>
    <row r="323" ht="12.0" customHeight="1">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row>
    <row r="324" ht="12.0" customHeight="1">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row>
    <row r="325" ht="12.0" customHeight="1">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row>
    <row r="326" ht="12.0" customHeight="1">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row>
    <row r="327" ht="12.0" customHeight="1">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row>
    <row r="328" ht="12.0" customHeight="1">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row>
    <row r="329" ht="12.0" customHeight="1">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row>
    <row r="330" ht="12.0" customHeight="1">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row>
    <row r="331" ht="12.0" customHeight="1">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row>
    <row r="332" ht="12.0" customHeight="1">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row>
    <row r="333" ht="12.0" customHeight="1">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row>
    <row r="334" ht="12.0" customHeight="1">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row>
    <row r="335" ht="12.0" customHeight="1">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row>
    <row r="336" ht="12.0" customHeight="1">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row>
    <row r="337" ht="12.0" customHeight="1">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row>
    <row r="338" ht="12.0" customHeight="1">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row>
    <row r="339" ht="12.0" customHeight="1">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row>
    <row r="340" ht="12.0" customHeight="1">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row>
    <row r="341" ht="12.0" customHeight="1">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row>
    <row r="342" ht="12.0" customHeight="1">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row>
    <row r="343" ht="12.0" customHeight="1">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row>
    <row r="344" ht="12.0" customHeight="1">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row>
    <row r="345" ht="12.0" customHeight="1">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row>
    <row r="346" ht="12.0" customHeight="1">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row>
    <row r="347" ht="12.0" customHeight="1">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row>
    <row r="348" ht="12.0" customHeight="1">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row>
    <row r="349" ht="12.0" customHeight="1">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row>
    <row r="350" ht="12.0" customHeight="1">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row>
    <row r="351" ht="12.0" customHeight="1">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row>
    <row r="352" ht="12.0" customHeight="1">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row>
    <row r="353" ht="12.0" customHeight="1">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row>
    <row r="354" ht="12.0" customHeight="1">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row>
    <row r="355" ht="12.0" customHeight="1">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row>
    <row r="356" ht="12.0" customHeight="1">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row>
    <row r="357" ht="12.0" customHeight="1">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row>
    <row r="358" ht="12.0" customHeight="1">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row>
    <row r="359" ht="12.0" customHeight="1">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row>
    <row r="360" ht="12.0" customHeight="1">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row>
    <row r="361" ht="12.0" customHeight="1">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row>
    <row r="362" ht="12.0" customHeight="1">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row>
    <row r="363" ht="12.0" customHeight="1">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row>
    <row r="364" ht="12.0" customHeight="1">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row>
    <row r="365" ht="12.0" customHeight="1">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row>
    <row r="366" ht="12.0" customHeight="1">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row>
    <row r="367" ht="12.0" customHeight="1">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row>
    <row r="368" ht="12.0" customHeight="1">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row>
    <row r="369" ht="12.0" customHeight="1">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row>
    <row r="370" ht="12.0" customHeight="1">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row>
    <row r="371" ht="12.0" customHeight="1">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row>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00">
    <mergeCell ref="C123:F123"/>
    <mergeCell ref="F124:I124"/>
    <mergeCell ref="K124:L126"/>
    <mergeCell ref="C125:J125"/>
    <mergeCell ref="A126:B126"/>
    <mergeCell ref="C126:F126"/>
    <mergeCell ref="C127:H127"/>
    <mergeCell ref="A127:B127"/>
    <mergeCell ref="A128:B128"/>
    <mergeCell ref="A129:B129"/>
    <mergeCell ref="A130:B130"/>
    <mergeCell ref="A131:B131"/>
    <mergeCell ref="A132:B132"/>
    <mergeCell ref="A135:B135"/>
    <mergeCell ref="C128:H128"/>
    <mergeCell ref="C129:H129"/>
    <mergeCell ref="C130:H130"/>
    <mergeCell ref="C131:H131"/>
    <mergeCell ref="C132:H132"/>
    <mergeCell ref="F133:H133"/>
    <mergeCell ref="C135:F135"/>
    <mergeCell ref="A160:B160"/>
    <mergeCell ref="A161:B161"/>
    <mergeCell ref="A162:B162"/>
    <mergeCell ref="A163:B163"/>
    <mergeCell ref="A166:B166"/>
    <mergeCell ref="A167:B167"/>
    <mergeCell ref="A142:B142"/>
    <mergeCell ref="A143:B143"/>
    <mergeCell ref="A146:B146"/>
    <mergeCell ref="A153:B153"/>
    <mergeCell ref="A154:B154"/>
    <mergeCell ref="A157:B157"/>
    <mergeCell ref="A159:B159"/>
    <mergeCell ref="C142:F142"/>
    <mergeCell ref="C143:F143"/>
    <mergeCell ref="C146:F146"/>
    <mergeCell ref="C153:F153"/>
    <mergeCell ref="C154:F154"/>
    <mergeCell ref="C157:F157"/>
    <mergeCell ref="K159:L161"/>
    <mergeCell ref="E169:H169"/>
    <mergeCell ref="A171:J171"/>
    <mergeCell ref="C162:F162"/>
    <mergeCell ref="C163:F163"/>
    <mergeCell ref="D166:E166"/>
    <mergeCell ref="F166:H166"/>
    <mergeCell ref="D167:F167"/>
    <mergeCell ref="G167:H167"/>
    <mergeCell ref="F168:H168"/>
    <mergeCell ref="C1:D1"/>
    <mergeCell ref="F1:H1"/>
    <mergeCell ref="B2:J2"/>
    <mergeCell ref="A3:B3"/>
    <mergeCell ref="C3:D3"/>
    <mergeCell ref="H3:J3"/>
    <mergeCell ref="A4:E4"/>
    <mergeCell ref="F4:H4"/>
    <mergeCell ref="H5:H6"/>
    <mergeCell ref="I5:I6"/>
    <mergeCell ref="K6:L6"/>
    <mergeCell ref="G35:H35"/>
    <mergeCell ref="F60:H60"/>
    <mergeCell ref="F61:H61"/>
    <mergeCell ref="H62:H63"/>
    <mergeCell ref="I62:I63"/>
    <mergeCell ref="K63:L63"/>
    <mergeCell ref="G79:H79"/>
    <mergeCell ref="F96:H96"/>
    <mergeCell ref="F97:H97"/>
    <mergeCell ref="F98:H98"/>
    <mergeCell ref="F99:H99"/>
    <mergeCell ref="F100:H100"/>
    <mergeCell ref="B102:E102"/>
    <mergeCell ref="B107:E107"/>
    <mergeCell ref="B108:E108"/>
    <mergeCell ref="G109:H109"/>
    <mergeCell ref="E110:J110"/>
    <mergeCell ref="A113:B113"/>
    <mergeCell ref="A116:B116"/>
    <mergeCell ref="A117:B117"/>
    <mergeCell ref="A118:B118"/>
    <mergeCell ref="A120:C120"/>
    <mergeCell ref="A121:B121"/>
    <mergeCell ref="A122:B122"/>
    <mergeCell ref="A123:B123"/>
    <mergeCell ref="A111:B111"/>
    <mergeCell ref="C111:F111"/>
    <mergeCell ref="A112:B112"/>
    <mergeCell ref="C112:F112"/>
    <mergeCell ref="C113:F113"/>
    <mergeCell ref="G114:H114"/>
    <mergeCell ref="B115:J115"/>
    <mergeCell ref="C116:F116"/>
    <mergeCell ref="C117:F117"/>
    <mergeCell ref="C118:F118"/>
    <mergeCell ref="G119:H119"/>
    <mergeCell ref="D120:J120"/>
    <mergeCell ref="C121:F121"/>
    <mergeCell ref="C122:F122"/>
  </mergeCells>
  <conditionalFormatting sqref="E95">
    <cfRule type="expression" dxfId="0" priority="1" stopIfTrue="1">
      <formula>IF($D78=$D$69,$D$67,$D$66)</formula>
    </cfRule>
  </conditionalFormatting>
  <conditionalFormatting sqref="D59:E59">
    <cfRule type="expression" dxfId="0" priority="2" stopIfTrue="1">
      <formula>IF($D34=$D$16,$D$13,$D$14)</formula>
    </cfRule>
  </conditionalFormatting>
  <dataValidations>
    <dataValidation type="list" allowBlank="1" showErrorMessage="1" sqref="G71:G78">
      <formula1>"25,50,75,100"</formula1>
    </dataValidation>
  </dataValidations>
  <printOptions/>
  <pageMargins bottom="1.0" footer="0.0" header="0.0" left="0.75" right="0.75" top="1.0"/>
  <pageSetup fitToHeight="0" orientation="portrait"/>
  <drawing r:id="rId2"/>
  <legacyDrawing r:id="rId3"/>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2.63" defaultRowHeight="15.0"/>
  <cols>
    <col customWidth="1" min="1" max="1" width="12.88"/>
    <col customWidth="1" min="2" max="2" width="9.75"/>
    <col customWidth="1" min="3" max="3" width="13.25"/>
    <col customWidth="1" hidden="1" min="4" max="4" width="9.13"/>
    <col customWidth="1" min="5" max="7" width="9.13"/>
    <col customWidth="1" min="8" max="8" width="14.63"/>
    <col customWidth="1" min="9" max="10" width="11.63"/>
    <col customWidth="1" min="11" max="12" width="12.75"/>
    <col customWidth="1" hidden="1" min="13" max="13" width="13.75"/>
    <col customWidth="1" min="14" max="14" width="12.75"/>
    <col customWidth="1" min="15" max="15" width="18.75"/>
    <col customWidth="1" min="16" max="26" width="9.13"/>
  </cols>
  <sheetData>
    <row r="1" ht="12.0" customHeight="1">
      <c r="A1" s="1" t="s">
        <v>51</v>
      </c>
      <c r="B1" s="4"/>
      <c r="C1" s="4" t="str">
        <f>'Year 1'!B1</f>
        <v/>
      </c>
      <c r="D1" s="4"/>
      <c r="E1" s="4"/>
      <c r="F1" s="4"/>
      <c r="G1" s="4"/>
      <c r="H1" s="45"/>
      <c r="I1" s="45"/>
      <c r="J1" s="86"/>
      <c r="K1" s="86"/>
      <c r="L1" s="45"/>
      <c r="M1" s="87" t="s">
        <v>61</v>
      </c>
      <c r="N1" s="45" t="str">
        <f>'Year 1'!$I$4</f>
        <v/>
      </c>
      <c r="O1" s="4"/>
      <c r="P1" s="4"/>
      <c r="Q1" s="4"/>
      <c r="R1" s="4"/>
      <c r="S1" s="4"/>
      <c r="T1" s="4"/>
      <c r="U1" s="4"/>
      <c r="V1" s="4"/>
      <c r="W1" s="4"/>
      <c r="X1" s="4"/>
      <c r="Y1" s="4"/>
      <c r="Z1" s="4"/>
    </row>
    <row r="2" ht="12.0" customHeight="1">
      <c r="A2" s="26" t="s">
        <v>56</v>
      </c>
      <c r="B2" s="4" t="str">
        <f>'Year 1'!B2:J2</f>
        <v/>
      </c>
      <c r="C2" s="4"/>
      <c r="D2" s="23"/>
      <c r="E2" s="23"/>
      <c r="F2" s="23"/>
      <c r="G2" s="23"/>
      <c r="H2" s="88"/>
      <c r="I2" s="88"/>
      <c r="J2" s="88"/>
      <c r="K2" s="88"/>
      <c r="L2" s="88"/>
      <c r="M2" s="88"/>
      <c r="N2" s="88"/>
      <c r="O2" s="4"/>
      <c r="P2" s="4"/>
      <c r="Q2" s="4"/>
      <c r="R2" s="4"/>
      <c r="S2" s="4"/>
      <c r="T2" s="4"/>
      <c r="U2" s="4"/>
      <c r="V2" s="4"/>
      <c r="W2" s="4"/>
      <c r="X2" s="4"/>
      <c r="Y2" s="4"/>
      <c r="Z2" s="4"/>
    </row>
    <row r="3" ht="12.0" customHeight="1">
      <c r="A3" s="1" t="s">
        <v>233</v>
      </c>
      <c r="B3" s="28" t="str">
        <f>'Year 1'!E1</f>
        <v>9.5.2</v>
      </c>
      <c r="C3" s="4"/>
      <c r="D3" s="4"/>
      <c r="E3" s="4"/>
      <c r="F3" s="4"/>
      <c r="G3" s="4"/>
      <c r="H3" s="45"/>
      <c r="I3" s="89"/>
      <c r="J3" s="45"/>
      <c r="K3" s="89"/>
      <c r="L3" s="88"/>
      <c r="M3" s="88"/>
      <c r="N3" s="88"/>
      <c r="O3" s="4"/>
      <c r="P3" s="4"/>
      <c r="Q3" s="4"/>
      <c r="R3" s="4"/>
      <c r="S3" s="4"/>
      <c r="T3" s="4"/>
      <c r="U3" s="4"/>
      <c r="V3" s="4"/>
      <c r="W3" s="4"/>
      <c r="X3" s="4"/>
      <c r="Y3" s="4"/>
      <c r="Z3" s="4"/>
    </row>
    <row r="4" ht="12.0" customHeight="1">
      <c r="A4" s="4"/>
      <c r="B4" s="23"/>
      <c r="D4" s="23"/>
      <c r="E4" s="23"/>
      <c r="F4" s="23"/>
      <c r="G4" s="23"/>
      <c r="H4" s="45"/>
      <c r="I4" s="89"/>
      <c r="J4" s="45"/>
      <c r="K4" s="89"/>
      <c r="L4" s="88"/>
      <c r="M4" s="88"/>
      <c r="N4" s="88"/>
      <c r="O4" s="4"/>
      <c r="P4" s="4"/>
      <c r="Q4" s="4"/>
      <c r="R4" s="4"/>
      <c r="S4" s="4"/>
      <c r="T4" s="4"/>
      <c r="U4" s="4"/>
      <c r="V4" s="4"/>
      <c r="W4" s="4"/>
      <c r="X4" s="4"/>
      <c r="Y4" s="4"/>
      <c r="Z4" s="4"/>
    </row>
    <row r="5" ht="12.0" customHeight="1">
      <c r="A5" s="34" t="s">
        <v>60</v>
      </c>
      <c r="B5" s="34"/>
      <c r="C5" s="34"/>
      <c r="D5" s="34"/>
      <c r="E5" s="34"/>
      <c r="F5" s="34"/>
      <c r="G5" s="34"/>
      <c r="H5" s="90" t="s">
        <v>55</v>
      </c>
      <c r="I5" s="90" t="s">
        <v>191</v>
      </c>
      <c r="J5" s="90" t="s">
        <v>203</v>
      </c>
      <c r="K5" s="90" t="s">
        <v>213</v>
      </c>
      <c r="L5" s="90" t="s">
        <v>224</v>
      </c>
      <c r="M5" s="90"/>
      <c r="N5" s="90" t="s">
        <v>234</v>
      </c>
      <c r="O5" s="4"/>
      <c r="P5" s="4"/>
      <c r="Q5" s="4"/>
      <c r="R5" s="4"/>
      <c r="S5" s="4"/>
      <c r="T5" s="4"/>
      <c r="U5" s="4"/>
      <c r="V5" s="4"/>
      <c r="W5" s="4"/>
      <c r="X5" s="4"/>
      <c r="Y5" s="4"/>
      <c r="Z5" s="4"/>
    </row>
    <row r="6" ht="12.0" customHeight="1">
      <c r="A6" s="4"/>
      <c r="B6" s="4"/>
      <c r="C6" s="4"/>
      <c r="D6" s="4"/>
      <c r="E6" s="4"/>
      <c r="F6" s="4"/>
      <c r="G6" s="4"/>
      <c r="H6" s="45"/>
      <c r="I6" s="45"/>
      <c r="J6" s="45"/>
      <c r="K6" s="45"/>
      <c r="L6" s="45"/>
      <c r="M6" s="45"/>
      <c r="N6" s="45"/>
      <c r="O6" s="4"/>
      <c r="P6" s="4"/>
      <c r="Q6" s="4"/>
      <c r="R6" s="4"/>
      <c r="S6" s="4"/>
      <c r="T6" s="4"/>
      <c r="U6" s="4"/>
      <c r="V6" s="4"/>
      <c r="W6" s="4"/>
      <c r="X6" s="4"/>
      <c r="Y6" s="4"/>
      <c r="Z6" s="4"/>
    </row>
    <row r="7" ht="12.0" customHeight="1">
      <c r="A7" s="91" t="s">
        <v>62</v>
      </c>
      <c r="B7" s="92"/>
      <c r="C7" s="92"/>
      <c r="D7" s="92"/>
      <c r="E7" s="92"/>
      <c r="F7" s="92"/>
      <c r="G7" s="92"/>
      <c r="H7" s="93"/>
      <c r="I7" s="93"/>
      <c r="J7" s="93"/>
      <c r="K7" s="93"/>
      <c r="L7" s="93"/>
      <c r="M7" s="93"/>
      <c r="N7" s="93"/>
      <c r="O7" s="92"/>
      <c r="P7" s="92"/>
      <c r="Q7" s="92"/>
      <c r="R7" s="92"/>
      <c r="S7" s="92"/>
      <c r="T7" s="92"/>
      <c r="U7" s="92"/>
      <c r="V7" s="92"/>
      <c r="W7" s="92"/>
      <c r="X7" s="92"/>
      <c r="Y7" s="92"/>
      <c r="Z7" s="92"/>
    </row>
    <row r="8" ht="12.0" customHeight="1">
      <c r="A8" s="94">
        <f>'Year 5'!A19</f>
        <v>0</v>
      </c>
      <c r="B8" s="94">
        <f>'Year 5'!B19</f>
        <v>0</v>
      </c>
      <c r="C8" s="95">
        <f>'Year 5'!C19</f>
        <v>0</v>
      </c>
      <c r="D8" s="92"/>
      <c r="E8" s="92"/>
      <c r="F8" s="92"/>
      <c r="G8" s="92"/>
      <c r="H8" s="93">
        <f>'Year 1'!J19</f>
        <v>0</v>
      </c>
      <c r="I8" s="93">
        <f>'Year 2'!J19</f>
        <v>0</v>
      </c>
      <c r="J8" s="93">
        <f>'Year 3'!J19</f>
        <v>0</v>
      </c>
      <c r="K8" s="93">
        <f>'Year 4'!J19</f>
        <v>0</v>
      </c>
      <c r="L8" s="93">
        <f>'Year 5'!J19</f>
        <v>0</v>
      </c>
      <c r="M8" s="93"/>
      <c r="N8" s="96">
        <f t="shared" ref="N8:N23" si="1">SUM(H8:M8)</f>
        <v>0</v>
      </c>
      <c r="O8" s="92"/>
      <c r="P8" s="92"/>
      <c r="Q8" s="92"/>
      <c r="R8" s="92"/>
      <c r="S8" s="92"/>
      <c r="T8" s="92"/>
      <c r="U8" s="92"/>
      <c r="V8" s="92"/>
      <c r="W8" s="92"/>
      <c r="X8" s="92"/>
      <c r="Y8" s="92"/>
      <c r="Z8" s="92"/>
    </row>
    <row r="9" ht="12.0" customHeight="1">
      <c r="A9" s="94">
        <f>'Year 5'!A20</f>
        <v>0</v>
      </c>
      <c r="B9" s="94">
        <f>'Year 5'!B20</f>
        <v>0</v>
      </c>
      <c r="C9" s="95">
        <f>'Year 5'!C20</f>
        <v>0</v>
      </c>
      <c r="D9" s="92"/>
      <c r="E9" s="92"/>
      <c r="F9" s="92"/>
      <c r="G9" s="92"/>
      <c r="H9" s="93">
        <f>'Year 1'!J20</f>
        <v>0</v>
      </c>
      <c r="I9" s="93">
        <f>'Year 2'!J20</f>
        <v>0</v>
      </c>
      <c r="J9" s="93">
        <f>'Year 3'!J20</f>
        <v>0</v>
      </c>
      <c r="K9" s="93">
        <f>'Year 4'!J20</f>
        <v>0</v>
      </c>
      <c r="L9" s="93">
        <f>'Year 5'!J20</f>
        <v>0</v>
      </c>
      <c r="M9" s="93"/>
      <c r="N9" s="96">
        <f t="shared" si="1"/>
        <v>0</v>
      </c>
      <c r="O9" s="92"/>
      <c r="P9" s="92"/>
      <c r="Q9" s="92"/>
      <c r="R9" s="92"/>
      <c r="S9" s="92"/>
      <c r="T9" s="92"/>
      <c r="U9" s="92"/>
      <c r="V9" s="92"/>
      <c r="W9" s="92"/>
      <c r="X9" s="92"/>
      <c r="Y9" s="92"/>
      <c r="Z9" s="92"/>
    </row>
    <row r="10" ht="12.0" customHeight="1">
      <c r="A10" s="94">
        <f>'Year 5'!A21</f>
        <v>0</v>
      </c>
      <c r="B10" s="94">
        <f>'Year 5'!B21</f>
        <v>0</v>
      </c>
      <c r="C10" s="95">
        <f>'Year 5'!C21</f>
        <v>0</v>
      </c>
      <c r="D10" s="92"/>
      <c r="E10" s="92"/>
      <c r="F10" s="92"/>
      <c r="G10" s="92"/>
      <c r="H10" s="93">
        <f>'Year 1'!J21</f>
        <v>0</v>
      </c>
      <c r="I10" s="93">
        <f>'Year 2'!J21</f>
        <v>0</v>
      </c>
      <c r="J10" s="93">
        <f>'Year 3'!J21</f>
        <v>0</v>
      </c>
      <c r="K10" s="93">
        <f>'Year 4'!J21</f>
        <v>0</v>
      </c>
      <c r="L10" s="93">
        <f>'Year 5'!J21</f>
        <v>0</v>
      </c>
      <c r="M10" s="93"/>
      <c r="N10" s="96">
        <f t="shared" si="1"/>
        <v>0</v>
      </c>
      <c r="O10" s="92"/>
      <c r="P10" s="92"/>
      <c r="Q10" s="92"/>
      <c r="R10" s="92"/>
      <c r="S10" s="92"/>
      <c r="T10" s="92"/>
      <c r="U10" s="92"/>
      <c r="V10" s="92"/>
      <c r="W10" s="92"/>
      <c r="X10" s="92"/>
      <c r="Y10" s="92"/>
      <c r="Z10" s="92"/>
    </row>
    <row r="11" ht="12.0" customHeight="1">
      <c r="A11" s="94">
        <f>'Year 5'!A22</f>
        <v>0</v>
      </c>
      <c r="B11" s="94">
        <f>'Year 5'!B22</f>
        <v>0</v>
      </c>
      <c r="C11" s="95">
        <f>'Year 5'!C22</f>
        <v>0</v>
      </c>
      <c r="D11" s="92"/>
      <c r="E11" s="92"/>
      <c r="F11" s="92"/>
      <c r="G11" s="92"/>
      <c r="H11" s="93">
        <f>'Year 1'!J22</f>
        <v>0</v>
      </c>
      <c r="I11" s="93">
        <f>'Year 2'!J22</f>
        <v>0</v>
      </c>
      <c r="J11" s="93">
        <f>'Year 3'!J22</f>
        <v>0</v>
      </c>
      <c r="K11" s="93">
        <f>'Year 4'!J22</f>
        <v>0</v>
      </c>
      <c r="L11" s="93">
        <f>'Year 5'!J22</f>
        <v>0</v>
      </c>
      <c r="M11" s="93"/>
      <c r="N11" s="96">
        <f t="shared" si="1"/>
        <v>0</v>
      </c>
      <c r="O11" s="92"/>
      <c r="P11" s="92"/>
      <c r="Q11" s="92"/>
      <c r="R11" s="92"/>
      <c r="S11" s="92"/>
      <c r="T11" s="92"/>
      <c r="U11" s="92"/>
      <c r="V11" s="92"/>
      <c r="W11" s="92"/>
      <c r="X11" s="92"/>
      <c r="Y11" s="92"/>
      <c r="Z11" s="92"/>
    </row>
    <row r="12" ht="12.0" customHeight="1">
      <c r="A12" s="94">
        <f>'Year 5'!A23</f>
        <v>0</v>
      </c>
      <c r="B12" s="94">
        <f>'Year 5'!B23</f>
        <v>0</v>
      </c>
      <c r="C12" s="95">
        <f>'Year 5'!C23</f>
        <v>0</v>
      </c>
      <c r="D12" s="92"/>
      <c r="E12" s="92"/>
      <c r="F12" s="92"/>
      <c r="G12" s="92"/>
      <c r="H12" s="93">
        <f>'Year 1'!J23</f>
        <v>0</v>
      </c>
      <c r="I12" s="93">
        <f>'Year 2'!J23</f>
        <v>0</v>
      </c>
      <c r="J12" s="93">
        <f>'Year 3'!J23</f>
        <v>0</v>
      </c>
      <c r="K12" s="93">
        <f>'Year 4'!J23</f>
        <v>0</v>
      </c>
      <c r="L12" s="93">
        <f>'Year 5'!J23</f>
        <v>0</v>
      </c>
      <c r="M12" s="93"/>
      <c r="N12" s="96">
        <f t="shared" si="1"/>
        <v>0</v>
      </c>
      <c r="O12" s="92"/>
      <c r="P12" s="92"/>
      <c r="Q12" s="92"/>
      <c r="R12" s="92"/>
      <c r="S12" s="92"/>
      <c r="T12" s="92"/>
      <c r="U12" s="92"/>
      <c r="V12" s="92"/>
      <c r="W12" s="92"/>
      <c r="X12" s="92"/>
      <c r="Y12" s="92"/>
      <c r="Z12" s="92"/>
    </row>
    <row r="13" ht="12.0" customHeight="1">
      <c r="A13" s="94">
        <f>'Year 5'!A24</f>
        <v>0</v>
      </c>
      <c r="B13" s="94">
        <f>'Year 5'!B24</f>
        <v>0</v>
      </c>
      <c r="C13" s="95">
        <f>'Year 5'!C24</f>
        <v>0</v>
      </c>
      <c r="D13" s="92"/>
      <c r="E13" s="92"/>
      <c r="F13" s="92"/>
      <c r="G13" s="92"/>
      <c r="H13" s="93">
        <f>'Year 1'!J24</f>
        <v>0</v>
      </c>
      <c r="I13" s="93">
        <f>'Year 2'!J24</f>
        <v>0</v>
      </c>
      <c r="J13" s="93">
        <f>'Year 3'!J24</f>
        <v>0</v>
      </c>
      <c r="K13" s="93">
        <f>'Year 4'!J24</f>
        <v>0</v>
      </c>
      <c r="L13" s="93">
        <f>'Year 5'!J24</f>
        <v>0</v>
      </c>
      <c r="M13" s="93"/>
      <c r="N13" s="96">
        <f t="shared" si="1"/>
        <v>0</v>
      </c>
      <c r="O13" s="92"/>
      <c r="P13" s="92"/>
      <c r="Q13" s="92"/>
      <c r="R13" s="92"/>
      <c r="S13" s="92"/>
      <c r="T13" s="92"/>
      <c r="U13" s="92"/>
      <c r="V13" s="92"/>
      <c r="W13" s="92"/>
      <c r="X13" s="92"/>
      <c r="Y13" s="92"/>
      <c r="Z13" s="92"/>
    </row>
    <row r="14" ht="12.0" hidden="1" customHeight="1">
      <c r="A14" s="94">
        <f>'Year 5'!A25</f>
        <v>0</v>
      </c>
      <c r="B14" s="94">
        <f>'Year 5'!B25</f>
        <v>0</v>
      </c>
      <c r="C14" s="95">
        <f>'Year 5'!C25</f>
        <v>0</v>
      </c>
      <c r="D14" s="92"/>
      <c r="E14" s="92"/>
      <c r="F14" s="92"/>
      <c r="G14" s="92"/>
      <c r="H14" s="93">
        <f>'Year 1'!J25</f>
        <v>0</v>
      </c>
      <c r="I14" s="93">
        <f>'Year 2'!J25</f>
        <v>0</v>
      </c>
      <c r="J14" s="93">
        <f>'Year 3'!J25</f>
        <v>0</v>
      </c>
      <c r="K14" s="93">
        <f>'Year 4'!J25</f>
        <v>0</v>
      </c>
      <c r="L14" s="93">
        <f>'Year 5'!J25</f>
        <v>0</v>
      </c>
      <c r="M14" s="93"/>
      <c r="N14" s="96">
        <f t="shared" si="1"/>
        <v>0</v>
      </c>
      <c r="O14" s="92"/>
      <c r="P14" s="92"/>
      <c r="Q14" s="92"/>
      <c r="R14" s="92"/>
      <c r="S14" s="92"/>
      <c r="T14" s="92"/>
      <c r="U14" s="92"/>
      <c r="V14" s="92"/>
      <c r="W14" s="92"/>
      <c r="X14" s="92"/>
      <c r="Y14" s="92"/>
      <c r="Z14" s="92"/>
    </row>
    <row r="15" ht="12.0" hidden="1" customHeight="1">
      <c r="A15" s="94">
        <f>'Year 5'!A26</f>
        <v>0</v>
      </c>
      <c r="B15" s="94">
        <f>'Year 5'!B26</f>
        <v>0</v>
      </c>
      <c r="C15" s="95">
        <f>'Year 5'!C26</f>
        <v>0</v>
      </c>
      <c r="D15" s="92"/>
      <c r="E15" s="92"/>
      <c r="F15" s="92"/>
      <c r="G15" s="92"/>
      <c r="H15" s="93">
        <v>0.0</v>
      </c>
      <c r="I15" s="93">
        <f>'Year 2'!J26</f>
        <v>0</v>
      </c>
      <c r="J15" s="93">
        <f>'Year 3'!J26</f>
        <v>0</v>
      </c>
      <c r="K15" s="93">
        <f>'Year 4'!J26</f>
        <v>0</v>
      </c>
      <c r="L15" s="93">
        <f>'Year 5'!J26</f>
        <v>0</v>
      </c>
      <c r="M15" s="93"/>
      <c r="N15" s="96">
        <f t="shared" si="1"/>
        <v>0</v>
      </c>
      <c r="O15" s="92"/>
      <c r="P15" s="92"/>
      <c r="Q15" s="92"/>
      <c r="R15" s="92"/>
      <c r="S15" s="92"/>
      <c r="T15" s="92"/>
      <c r="U15" s="92"/>
      <c r="V15" s="92"/>
      <c r="W15" s="92"/>
      <c r="X15" s="92"/>
      <c r="Y15" s="92"/>
      <c r="Z15" s="92"/>
    </row>
    <row r="16" ht="12.0" hidden="1" customHeight="1">
      <c r="A16" s="94">
        <f>'Year 5'!A27</f>
        <v>0</v>
      </c>
      <c r="B16" s="94">
        <f>'Year 5'!B27</f>
        <v>0</v>
      </c>
      <c r="C16" s="95">
        <f>'Year 5'!C27</f>
        <v>0</v>
      </c>
      <c r="D16" s="92"/>
      <c r="E16" s="92"/>
      <c r="F16" s="92"/>
      <c r="G16" s="92"/>
      <c r="H16" s="93">
        <v>0.0</v>
      </c>
      <c r="I16" s="93">
        <f>'Year 2'!J27</f>
        <v>0</v>
      </c>
      <c r="J16" s="93">
        <f>'Year 3'!J27</f>
        <v>0</v>
      </c>
      <c r="K16" s="93">
        <f>'Year 4'!J27</f>
        <v>0</v>
      </c>
      <c r="L16" s="93">
        <f>'Year 5'!J27</f>
        <v>0</v>
      </c>
      <c r="M16" s="93"/>
      <c r="N16" s="96">
        <f t="shared" si="1"/>
        <v>0</v>
      </c>
      <c r="O16" s="92"/>
      <c r="P16" s="92"/>
      <c r="Q16" s="92"/>
      <c r="R16" s="92"/>
      <c r="S16" s="92"/>
      <c r="T16" s="92"/>
      <c r="U16" s="92"/>
      <c r="V16" s="92"/>
      <c r="W16" s="92"/>
      <c r="X16" s="92"/>
      <c r="Y16" s="92"/>
      <c r="Z16" s="92"/>
    </row>
    <row r="17" ht="12.0" hidden="1" customHeight="1">
      <c r="A17" s="94">
        <f>'Year 5'!A28</f>
        <v>0</v>
      </c>
      <c r="B17" s="94">
        <f>'Year 5'!B28</f>
        <v>0</v>
      </c>
      <c r="C17" s="95">
        <f>'Year 5'!C28</f>
        <v>0</v>
      </c>
      <c r="D17" s="92"/>
      <c r="E17" s="92"/>
      <c r="F17" s="92"/>
      <c r="G17" s="92"/>
      <c r="H17" s="93">
        <v>0.0</v>
      </c>
      <c r="I17" s="93">
        <f>'Year 2'!J28</f>
        <v>0</v>
      </c>
      <c r="J17" s="93">
        <f>'Year 3'!J28</f>
        <v>0</v>
      </c>
      <c r="K17" s="93">
        <f>'Year 4'!J28</f>
        <v>0</v>
      </c>
      <c r="L17" s="93">
        <f>'Year 5'!J28</f>
        <v>0</v>
      </c>
      <c r="M17" s="93"/>
      <c r="N17" s="96">
        <f t="shared" si="1"/>
        <v>0</v>
      </c>
      <c r="O17" s="92"/>
      <c r="P17" s="92"/>
      <c r="Q17" s="92"/>
      <c r="R17" s="92"/>
      <c r="S17" s="92"/>
      <c r="T17" s="92"/>
      <c r="U17" s="92"/>
      <c r="V17" s="92"/>
      <c r="W17" s="92"/>
      <c r="X17" s="92"/>
      <c r="Y17" s="92"/>
      <c r="Z17" s="92"/>
    </row>
    <row r="18" ht="12.0" hidden="1" customHeight="1">
      <c r="A18" s="94">
        <f>'Year 5'!A29</f>
        <v>0</v>
      </c>
      <c r="B18" s="94">
        <f>'Year 5'!B29</f>
        <v>0</v>
      </c>
      <c r="C18" s="95">
        <f>'Year 5'!C29</f>
        <v>0</v>
      </c>
      <c r="D18" s="92"/>
      <c r="E18" s="92"/>
      <c r="F18" s="92"/>
      <c r="G18" s="92"/>
      <c r="H18" s="93">
        <v>0.0</v>
      </c>
      <c r="I18" s="93">
        <f>'Year 2'!J29</f>
        <v>0</v>
      </c>
      <c r="J18" s="93">
        <f>'Year 3'!J29</f>
        <v>0</v>
      </c>
      <c r="K18" s="93">
        <f>'Year 4'!J29</f>
        <v>0</v>
      </c>
      <c r="L18" s="93">
        <f>'Year 5'!J29</f>
        <v>0</v>
      </c>
      <c r="M18" s="93"/>
      <c r="N18" s="96">
        <f t="shared" si="1"/>
        <v>0</v>
      </c>
      <c r="O18" s="92"/>
      <c r="P18" s="92"/>
      <c r="Q18" s="92"/>
      <c r="R18" s="92"/>
      <c r="S18" s="92"/>
      <c r="T18" s="92"/>
      <c r="U18" s="92"/>
      <c r="V18" s="92"/>
      <c r="W18" s="92"/>
      <c r="X18" s="92"/>
      <c r="Y18" s="92"/>
      <c r="Z18" s="92"/>
    </row>
    <row r="19" ht="12.0" hidden="1" customHeight="1">
      <c r="A19" s="94">
        <f>'Year 5'!A30</f>
        <v>0</v>
      </c>
      <c r="B19" s="94">
        <f>'Year 5'!B30</f>
        <v>0</v>
      </c>
      <c r="C19" s="95">
        <f>'Year 5'!C30</f>
        <v>0</v>
      </c>
      <c r="D19" s="92"/>
      <c r="E19" s="92"/>
      <c r="F19" s="92"/>
      <c r="G19" s="92"/>
      <c r="H19" s="93">
        <v>0.0</v>
      </c>
      <c r="I19" s="93">
        <v>0.0</v>
      </c>
      <c r="J19" s="93">
        <f>'Year 3'!J30</f>
        <v>0</v>
      </c>
      <c r="K19" s="93">
        <f>'Year 4'!J30</f>
        <v>0</v>
      </c>
      <c r="L19" s="93">
        <f>'Year 5'!J30</f>
        <v>0</v>
      </c>
      <c r="M19" s="93"/>
      <c r="N19" s="96">
        <f t="shared" si="1"/>
        <v>0</v>
      </c>
      <c r="O19" s="92"/>
      <c r="P19" s="92"/>
      <c r="Q19" s="92"/>
      <c r="R19" s="92"/>
      <c r="S19" s="92"/>
      <c r="T19" s="92"/>
      <c r="U19" s="92"/>
      <c r="V19" s="92"/>
      <c r="W19" s="92"/>
      <c r="X19" s="92"/>
      <c r="Y19" s="92"/>
      <c r="Z19" s="92"/>
    </row>
    <row r="20" ht="12.0" hidden="1" customHeight="1">
      <c r="A20" s="94">
        <f>'Year 5'!A31</f>
        <v>0</v>
      </c>
      <c r="B20" s="94">
        <f>'Year 5'!B31</f>
        <v>0</v>
      </c>
      <c r="C20" s="95">
        <f>'Year 5'!C31</f>
        <v>0</v>
      </c>
      <c r="D20" s="92"/>
      <c r="E20" s="92"/>
      <c r="F20" s="92"/>
      <c r="G20" s="92"/>
      <c r="H20" s="93">
        <v>0.0</v>
      </c>
      <c r="I20" s="93">
        <v>0.0</v>
      </c>
      <c r="J20" s="93">
        <f>'Year 3'!J31</f>
        <v>0</v>
      </c>
      <c r="K20" s="93">
        <f>'Year 4'!J31</f>
        <v>0</v>
      </c>
      <c r="L20" s="93">
        <f>'Year 5'!J31</f>
        <v>0</v>
      </c>
      <c r="M20" s="93"/>
      <c r="N20" s="96">
        <f t="shared" si="1"/>
        <v>0</v>
      </c>
      <c r="O20" s="92"/>
      <c r="P20" s="92"/>
      <c r="Q20" s="92"/>
      <c r="R20" s="92"/>
      <c r="S20" s="92"/>
      <c r="T20" s="92"/>
      <c r="U20" s="92"/>
      <c r="V20" s="92"/>
      <c r="W20" s="92"/>
      <c r="X20" s="92"/>
      <c r="Y20" s="92"/>
      <c r="Z20" s="92"/>
    </row>
    <row r="21" ht="12.0" hidden="1" customHeight="1">
      <c r="A21" s="94">
        <f>'Year 5'!A32</f>
        <v>0</v>
      </c>
      <c r="B21" s="94">
        <f>'Year 5'!B32</f>
        <v>0</v>
      </c>
      <c r="C21" s="95">
        <f>'Year 5'!C32</f>
        <v>0</v>
      </c>
      <c r="D21" s="92"/>
      <c r="E21" s="92"/>
      <c r="F21" s="92"/>
      <c r="G21" s="92"/>
      <c r="H21" s="93">
        <v>0.0</v>
      </c>
      <c r="I21" s="93">
        <v>0.0</v>
      </c>
      <c r="J21" s="93">
        <f>'Year 3'!J32</f>
        <v>0</v>
      </c>
      <c r="K21" s="93">
        <f>'Year 4'!J32</f>
        <v>0</v>
      </c>
      <c r="L21" s="93">
        <f>'Year 5'!J32</f>
        <v>0</v>
      </c>
      <c r="M21" s="93"/>
      <c r="N21" s="96">
        <f t="shared" si="1"/>
        <v>0</v>
      </c>
      <c r="O21" s="92"/>
      <c r="P21" s="92"/>
      <c r="Q21" s="92"/>
      <c r="R21" s="92"/>
      <c r="S21" s="92"/>
      <c r="T21" s="92"/>
      <c r="U21" s="92"/>
      <c r="V21" s="92"/>
      <c r="W21" s="92"/>
      <c r="X21" s="92"/>
      <c r="Y21" s="92"/>
      <c r="Z21" s="92"/>
    </row>
    <row r="22" ht="12.0" hidden="1" customHeight="1">
      <c r="A22" s="94">
        <f>'Year 5'!A33</f>
        <v>0</v>
      </c>
      <c r="B22" s="94">
        <f>'Year 5'!B33</f>
        <v>0</v>
      </c>
      <c r="C22" s="95">
        <f>'Year 5'!C33</f>
        <v>0</v>
      </c>
      <c r="D22" s="92"/>
      <c r="E22" s="92"/>
      <c r="F22" s="92"/>
      <c r="G22" s="92"/>
      <c r="H22" s="93">
        <v>0.0</v>
      </c>
      <c r="I22" s="93">
        <v>0.0</v>
      </c>
      <c r="J22" s="93">
        <v>0.0</v>
      </c>
      <c r="K22" s="93">
        <f>'Year 4'!J33</f>
        <v>0</v>
      </c>
      <c r="L22" s="93">
        <f>'Year 5'!J33</f>
        <v>0</v>
      </c>
      <c r="M22" s="93"/>
      <c r="N22" s="96">
        <f t="shared" si="1"/>
        <v>0</v>
      </c>
      <c r="O22" s="92"/>
      <c r="P22" s="92"/>
      <c r="Q22" s="92"/>
      <c r="R22" s="92"/>
      <c r="S22" s="92"/>
      <c r="T22" s="92"/>
      <c r="U22" s="92"/>
      <c r="V22" s="92"/>
      <c r="W22" s="92"/>
      <c r="X22" s="92"/>
      <c r="Y22" s="92"/>
      <c r="Z22" s="92"/>
    </row>
    <row r="23" ht="12.0" hidden="1" customHeight="1">
      <c r="A23" s="94">
        <f>'Year 5'!A34</f>
        <v>0</v>
      </c>
      <c r="B23" s="94">
        <f>'Year 5'!B34</f>
        <v>0</v>
      </c>
      <c r="C23" s="95">
        <f>'Year 5'!C34</f>
        <v>0</v>
      </c>
      <c r="D23" s="92"/>
      <c r="E23" s="92"/>
      <c r="F23" s="92"/>
      <c r="G23" s="92"/>
      <c r="H23" s="93">
        <v>0.0</v>
      </c>
      <c r="I23" s="93">
        <v>0.0</v>
      </c>
      <c r="J23" s="93">
        <v>0.0</v>
      </c>
      <c r="K23" s="93">
        <v>0.0</v>
      </c>
      <c r="L23" s="93">
        <f>'Year 5'!J34</f>
        <v>0</v>
      </c>
      <c r="M23" s="93"/>
      <c r="N23" s="96">
        <f t="shared" si="1"/>
        <v>0</v>
      </c>
      <c r="O23" s="92"/>
      <c r="P23" s="92"/>
      <c r="Q23" s="92"/>
      <c r="R23" s="92"/>
      <c r="S23" s="92"/>
      <c r="T23" s="92"/>
      <c r="U23" s="92"/>
      <c r="V23" s="92"/>
      <c r="W23" s="92"/>
      <c r="X23" s="92"/>
      <c r="Y23" s="92"/>
      <c r="Z23" s="92"/>
    </row>
    <row r="24" ht="0.75" customHeight="1">
      <c r="A24" s="94"/>
      <c r="B24" s="94"/>
      <c r="C24" s="97"/>
      <c r="D24" s="92"/>
      <c r="E24" s="92"/>
      <c r="F24" s="92"/>
      <c r="G24" s="92"/>
      <c r="H24" s="98"/>
      <c r="I24" s="98"/>
      <c r="J24" s="98"/>
      <c r="K24" s="98"/>
      <c r="L24" s="98"/>
      <c r="M24" s="98"/>
      <c r="N24" s="99"/>
      <c r="O24" s="92"/>
      <c r="P24" s="92"/>
      <c r="Q24" s="92"/>
      <c r="R24" s="92"/>
      <c r="S24" s="92"/>
      <c r="T24" s="92"/>
      <c r="U24" s="92"/>
      <c r="V24" s="92"/>
      <c r="W24" s="92"/>
      <c r="X24" s="92"/>
      <c r="Y24" s="92"/>
      <c r="Z24" s="92"/>
    </row>
    <row r="25" ht="12.0" customHeight="1">
      <c r="A25" s="91" t="s">
        <v>235</v>
      </c>
      <c r="B25" s="94"/>
      <c r="C25" s="97"/>
      <c r="D25" s="94"/>
      <c r="E25" s="94"/>
      <c r="F25" s="94"/>
      <c r="G25" s="94"/>
      <c r="H25" s="93">
        <f t="shared" ref="H25:N25" si="2">SUM(H8:H24)</f>
        <v>0</v>
      </c>
      <c r="I25" s="93">
        <f t="shared" si="2"/>
        <v>0</v>
      </c>
      <c r="J25" s="93">
        <f t="shared" si="2"/>
        <v>0</v>
      </c>
      <c r="K25" s="93">
        <f t="shared" si="2"/>
        <v>0</v>
      </c>
      <c r="L25" s="93">
        <f t="shared" si="2"/>
        <v>0</v>
      </c>
      <c r="M25" s="93">
        <f t="shared" si="2"/>
        <v>0</v>
      </c>
      <c r="N25" s="100">
        <f t="shared" si="2"/>
        <v>0</v>
      </c>
      <c r="O25" s="92"/>
      <c r="P25" s="92"/>
      <c r="Q25" s="92"/>
      <c r="R25" s="92"/>
      <c r="S25" s="92"/>
      <c r="T25" s="92"/>
      <c r="U25" s="92"/>
      <c r="V25" s="92"/>
      <c r="W25" s="92"/>
      <c r="X25" s="92"/>
      <c r="Y25" s="92"/>
      <c r="Z25" s="92"/>
    </row>
    <row r="26" ht="12.0" customHeight="1">
      <c r="A26" s="91"/>
      <c r="B26" s="94"/>
      <c r="C26" s="97"/>
      <c r="D26" s="94"/>
      <c r="E26" s="94"/>
      <c r="F26" s="94"/>
      <c r="G26" s="94"/>
      <c r="H26" s="93"/>
      <c r="I26" s="93"/>
      <c r="J26" s="93"/>
      <c r="K26" s="93"/>
      <c r="L26" s="93"/>
      <c r="M26" s="93"/>
      <c r="N26" s="93"/>
      <c r="O26" s="92"/>
      <c r="P26" s="92"/>
      <c r="Q26" s="92"/>
      <c r="R26" s="92"/>
      <c r="S26" s="92"/>
      <c r="T26" s="92"/>
      <c r="U26" s="92"/>
      <c r="V26" s="92"/>
      <c r="W26" s="92"/>
      <c r="X26" s="92"/>
      <c r="Y26" s="92"/>
      <c r="Z26" s="92"/>
    </row>
    <row r="27" ht="12.0" customHeight="1">
      <c r="A27" s="91" t="s">
        <v>236</v>
      </c>
      <c r="B27" s="92"/>
      <c r="C27" s="101"/>
      <c r="D27" s="92"/>
      <c r="E27" s="92"/>
      <c r="F27" s="92"/>
      <c r="G27" s="92"/>
      <c r="H27" s="93"/>
      <c r="I27" s="93"/>
      <c r="J27" s="93"/>
      <c r="K27" s="93"/>
      <c r="L27" s="93"/>
      <c r="M27" s="93"/>
      <c r="N27" s="93"/>
      <c r="O27" s="92"/>
      <c r="P27" s="92"/>
      <c r="Q27" s="92"/>
      <c r="R27" s="92"/>
      <c r="S27" s="92"/>
      <c r="T27" s="92"/>
      <c r="U27" s="92"/>
      <c r="V27" s="92"/>
      <c r="W27" s="92"/>
      <c r="X27" s="92"/>
      <c r="Y27" s="92"/>
      <c r="Z27" s="92"/>
    </row>
    <row r="28" ht="14.25" customHeight="1">
      <c r="A28" s="94">
        <f>'Year 5'!A44</f>
        <v>0</v>
      </c>
      <c r="B28" s="94">
        <f>'Year 5'!B44</f>
        <v>0</v>
      </c>
      <c r="C28" s="95">
        <f>'Year 5'!C44</f>
        <v>0</v>
      </c>
      <c r="D28" s="94"/>
      <c r="E28" s="94"/>
      <c r="F28" s="94"/>
      <c r="G28" s="94"/>
      <c r="H28" s="93">
        <f>'Year 1'!J35</f>
        <v>0</v>
      </c>
      <c r="I28" s="93">
        <f>'Year 2'!J39</f>
        <v>0</v>
      </c>
      <c r="J28" s="93">
        <f>'Year 3'!J42</f>
        <v>0</v>
      </c>
      <c r="K28" s="93">
        <f>'Year 4'!J43</f>
        <v>0</v>
      </c>
      <c r="L28" s="93">
        <f>'Year 5'!J44</f>
        <v>0</v>
      </c>
      <c r="M28" s="93"/>
      <c r="N28" s="96">
        <f t="shared" ref="N28:N43" si="3">SUM(H28:M28)</f>
        <v>0</v>
      </c>
      <c r="O28" s="92"/>
      <c r="P28" s="92"/>
      <c r="Q28" s="92"/>
      <c r="R28" s="92"/>
      <c r="S28" s="92"/>
      <c r="T28" s="92"/>
      <c r="U28" s="92"/>
      <c r="V28" s="92"/>
      <c r="W28" s="92"/>
      <c r="X28" s="92"/>
      <c r="Y28" s="92"/>
      <c r="Z28" s="92"/>
    </row>
    <row r="29" ht="12.0" customHeight="1">
      <c r="A29" s="94">
        <f>'Year 5'!A45</f>
        <v>0</v>
      </c>
      <c r="B29" s="94">
        <f>'Year 5'!B45</f>
        <v>0</v>
      </c>
      <c r="C29" s="95">
        <f>'Year 5'!C45</f>
        <v>0</v>
      </c>
      <c r="D29" s="94"/>
      <c r="E29" s="94"/>
      <c r="F29" s="94"/>
      <c r="G29" s="94"/>
      <c r="H29" s="93">
        <f>'Year 1'!J36</f>
        <v>0</v>
      </c>
      <c r="I29" s="93">
        <f>'Year 2'!J40</f>
        <v>0</v>
      </c>
      <c r="J29" s="93">
        <f>'Year 3'!J43</f>
        <v>0</v>
      </c>
      <c r="K29" s="93">
        <f>'Year 4'!J44</f>
        <v>0</v>
      </c>
      <c r="L29" s="93">
        <f>'Year 5'!J45</f>
        <v>0</v>
      </c>
      <c r="M29" s="93"/>
      <c r="N29" s="96">
        <f t="shared" si="3"/>
        <v>0</v>
      </c>
      <c r="O29" s="92"/>
      <c r="P29" s="92"/>
      <c r="Q29" s="92"/>
      <c r="R29" s="92"/>
      <c r="S29" s="92"/>
      <c r="T29" s="92"/>
      <c r="U29" s="92"/>
      <c r="V29" s="92"/>
      <c r="W29" s="92"/>
      <c r="X29" s="92"/>
      <c r="Y29" s="92"/>
      <c r="Z29" s="92"/>
    </row>
    <row r="30" ht="12.0" customHeight="1">
      <c r="A30" s="94">
        <f>'Year 5'!A46</f>
        <v>0</v>
      </c>
      <c r="B30" s="94">
        <f>'Year 5'!B46</f>
        <v>0</v>
      </c>
      <c r="C30" s="95">
        <f>'Year 5'!C46</f>
        <v>0</v>
      </c>
      <c r="D30" s="94"/>
      <c r="E30" s="94"/>
      <c r="F30" s="94"/>
      <c r="G30" s="94"/>
      <c r="H30" s="93">
        <f>'Year 1'!J37</f>
        <v>0</v>
      </c>
      <c r="I30" s="93">
        <f>'Year 2'!J41</f>
        <v>0</v>
      </c>
      <c r="J30" s="93">
        <f>'Year 3'!J44</f>
        <v>0</v>
      </c>
      <c r="K30" s="93">
        <f>'Year 4'!J45</f>
        <v>0</v>
      </c>
      <c r="L30" s="93">
        <f>'Year 5'!J46</f>
        <v>0</v>
      </c>
      <c r="M30" s="93"/>
      <c r="N30" s="96">
        <f t="shared" si="3"/>
        <v>0</v>
      </c>
      <c r="O30" s="92"/>
      <c r="P30" s="92"/>
      <c r="Q30" s="92"/>
      <c r="R30" s="92"/>
      <c r="S30" s="92"/>
      <c r="T30" s="92"/>
      <c r="U30" s="92"/>
      <c r="V30" s="92"/>
      <c r="W30" s="92"/>
      <c r="X30" s="92"/>
      <c r="Y30" s="92"/>
      <c r="Z30" s="92"/>
    </row>
    <row r="31" ht="12.0" customHeight="1">
      <c r="A31" s="94">
        <f>'Year 5'!A47</f>
        <v>0</v>
      </c>
      <c r="B31" s="94">
        <f>'Year 5'!B47</f>
        <v>0</v>
      </c>
      <c r="C31" s="95">
        <f>'Year 5'!C47</f>
        <v>0</v>
      </c>
      <c r="D31" s="94"/>
      <c r="E31" s="94"/>
      <c r="F31" s="94"/>
      <c r="G31" s="94"/>
      <c r="H31" s="93">
        <f>'Year 1'!J38</f>
        <v>0</v>
      </c>
      <c r="I31" s="93">
        <f>'Year 2'!J42</f>
        <v>0</v>
      </c>
      <c r="J31" s="93">
        <f>'Year 3'!J45</f>
        <v>0</v>
      </c>
      <c r="K31" s="93">
        <f>'Year 4'!J46</f>
        <v>0</v>
      </c>
      <c r="L31" s="93">
        <f>'Year 5'!J47</f>
        <v>0</v>
      </c>
      <c r="M31" s="93"/>
      <c r="N31" s="96">
        <f t="shared" si="3"/>
        <v>0</v>
      </c>
      <c r="O31" s="92"/>
      <c r="P31" s="92"/>
      <c r="Q31" s="92"/>
      <c r="R31" s="92"/>
      <c r="S31" s="92"/>
      <c r="T31" s="92"/>
      <c r="U31" s="92"/>
      <c r="V31" s="92"/>
      <c r="W31" s="92"/>
      <c r="X31" s="92"/>
      <c r="Y31" s="92"/>
      <c r="Z31" s="92"/>
    </row>
    <row r="32" ht="12.0" customHeight="1">
      <c r="A32" s="94">
        <f>'Year 5'!A48</f>
        <v>0</v>
      </c>
      <c r="B32" s="94">
        <f>'Year 5'!B48</f>
        <v>0</v>
      </c>
      <c r="C32" s="95">
        <f>'Year 5'!C48</f>
        <v>0</v>
      </c>
      <c r="D32" s="94"/>
      <c r="E32" s="94"/>
      <c r="F32" s="94"/>
      <c r="G32" s="94"/>
      <c r="H32" s="93">
        <f>'Year 1'!J39</f>
        <v>0</v>
      </c>
      <c r="I32" s="93">
        <f>'Year 2'!J43</f>
        <v>0</v>
      </c>
      <c r="J32" s="93">
        <f>'Year 3'!J46</f>
        <v>0</v>
      </c>
      <c r="K32" s="93">
        <f>'Year 4'!J47</f>
        <v>0</v>
      </c>
      <c r="L32" s="93">
        <f>'Year 5'!J48</f>
        <v>0</v>
      </c>
      <c r="M32" s="93"/>
      <c r="N32" s="96">
        <f t="shared" si="3"/>
        <v>0</v>
      </c>
      <c r="O32" s="92"/>
      <c r="P32" s="92"/>
      <c r="Q32" s="92"/>
      <c r="R32" s="92"/>
      <c r="S32" s="92"/>
      <c r="T32" s="92"/>
      <c r="U32" s="92"/>
      <c r="V32" s="92"/>
      <c r="W32" s="92"/>
      <c r="X32" s="92"/>
      <c r="Y32" s="92"/>
      <c r="Z32" s="92"/>
    </row>
    <row r="33" ht="12.0" customHeight="1">
      <c r="A33" s="94">
        <f>'Year 5'!A49</f>
        <v>0</v>
      </c>
      <c r="B33" s="94">
        <f>'Year 5'!B49</f>
        <v>0</v>
      </c>
      <c r="C33" s="95">
        <f>'Year 5'!C49</f>
        <v>0</v>
      </c>
      <c r="D33" s="94"/>
      <c r="E33" s="94"/>
      <c r="F33" s="94"/>
      <c r="G33" s="94"/>
      <c r="H33" s="93">
        <f>'Year 1'!J40</f>
        <v>0</v>
      </c>
      <c r="I33" s="93">
        <f>'Year 2'!J44</f>
        <v>0</v>
      </c>
      <c r="J33" s="93">
        <f>'Year 3'!J47</f>
        <v>0</v>
      </c>
      <c r="K33" s="93">
        <f>'Year 4'!J48</f>
        <v>0</v>
      </c>
      <c r="L33" s="93">
        <f>'Year 5'!J49</f>
        <v>0</v>
      </c>
      <c r="M33" s="93"/>
      <c r="N33" s="96">
        <f t="shared" si="3"/>
        <v>0</v>
      </c>
      <c r="O33" s="92"/>
      <c r="P33" s="92"/>
      <c r="Q33" s="92"/>
      <c r="R33" s="92"/>
      <c r="S33" s="92"/>
      <c r="T33" s="92"/>
      <c r="U33" s="92"/>
      <c r="V33" s="92"/>
      <c r="W33" s="92"/>
      <c r="X33" s="92"/>
      <c r="Y33" s="92"/>
      <c r="Z33" s="92"/>
    </row>
    <row r="34" ht="12.0" hidden="1" customHeight="1">
      <c r="A34" s="94">
        <f>'Year 5'!A50</f>
        <v>0</v>
      </c>
      <c r="B34" s="94">
        <f>'Year 5'!B50</f>
        <v>0</v>
      </c>
      <c r="C34" s="95">
        <f>'Year 5'!C50</f>
        <v>0</v>
      </c>
      <c r="D34" s="94"/>
      <c r="E34" s="94"/>
      <c r="F34" s="94"/>
      <c r="G34" s="94"/>
      <c r="H34" s="93">
        <f>'Year 1'!J41</f>
        <v>0</v>
      </c>
      <c r="I34" s="93">
        <f>'Year 2'!J45</f>
        <v>0</v>
      </c>
      <c r="J34" s="93">
        <f>'Year 3'!J48</f>
        <v>0</v>
      </c>
      <c r="K34" s="93">
        <f>'Year 4'!J49</f>
        <v>0</v>
      </c>
      <c r="L34" s="93">
        <f>'Year 5'!J50</f>
        <v>0</v>
      </c>
      <c r="M34" s="93"/>
      <c r="N34" s="96">
        <f t="shared" si="3"/>
        <v>0</v>
      </c>
      <c r="O34" s="92"/>
      <c r="P34" s="92"/>
      <c r="Q34" s="92"/>
      <c r="R34" s="92"/>
      <c r="S34" s="92"/>
      <c r="T34" s="92"/>
      <c r="U34" s="92"/>
      <c r="V34" s="92"/>
      <c r="W34" s="92"/>
      <c r="X34" s="92"/>
      <c r="Y34" s="92"/>
      <c r="Z34" s="92"/>
    </row>
    <row r="35" ht="12.0" hidden="1" customHeight="1">
      <c r="A35" s="94">
        <f>'Year 5'!A51</f>
        <v>0</v>
      </c>
      <c r="B35" s="94">
        <f>'Year 5'!B51</f>
        <v>0</v>
      </c>
      <c r="C35" s="95">
        <f>'Year 5'!C51</f>
        <v>0</v>
      </c>
      <c r="D35" s="94"/>
      <c r="E35" s="94"/>
      <c r="F35" s="94"/>
      <c r="G35" s="94"/>
      <c r="H35" s="93">
        <v>0.0</v>
      </c>
      <c r="I35" s="93">
        <f>'Year 2'!J46</f>
        <v>0</v>
      </c>
      <c r="J35" s="93">
        <f>'Year 3'!J49</f>
        <v>0</v>
      </c>
      <c r="K35" s="93">
        <f>'Year 4'!J50</f>
        <v>0</v>
      </c>
      <c r="L35" s="93">
        <f>'Year 5'!J51</f>
        <v>0</v>
      </c>
      <c r="M35" s="93"/>
      <c r="N35" s="96">
        <f t="shared" si="3"/>
        <v>0</v>
      </c>
      <c r="O35" s="92"/>
      <c r="P35" s="92"/>
      <c r="Q35" s="92"/>
      <c r="R35" s="92"/>
      <c r="S35" s="92"/>
      <c r="T35" s="92"/>
      <c r="U35" s="92"/>
      <c r="V35" s="92"/>
      <c r="W35" s="92"/>
      <c r="X35" s="92"/>
      <c r="Y35" s="92"/>
      <c r="Z35" s="92"/>
    </row>
    <row r="36" ht="12.0" hidden="1" customHeight="1">
      <c r="A36" s="94">
        <f>'Year 5'!A52</f>
        <v>0</v>
      </c>
      <c r="B36" s="94">
        <f>'Year 5'!B52</f>
        <v>0</v>
      </c>
      <c r="C36" s="95">
        <f>'Year 5'!C52</f>
        <v>0</v>
      </c>
      <c r="D36" s="94"/>
      <c r="E36" s="94"/>
      <c r="F36" s="94"/>
      <c r="G36" s="94"/>
      <c r="H36" s="93">
        <v>0.0</v>
      </c>
      <c r="I36" s="93">
        <f>'Year 2'!J47</f>
        <v>0</v>
      </c>
      <c r="J36" s="93">
        <f>'Year 3'!J50</f>
        <v>0</v>
      </c>
      <c r="K36" s="93">
        <f>'Year 4'!J51</f>
        <v>0</v>
      </c>
      <c r="L36" s="93">
        <f>'Year 5'!J52</f>
        <v>0</v>
      </c>
      <c r="M36" s="93"/>
      <c r="N36" s="96">
        <f t="shared" si="3"/>
        <v>0</v>
      </c>
      <c r="O36" s="92"/>
      <c r="P36" s="92"/>
      <c r="Q36" s="92"/>
      <c r="R36" s="92"/>
      <c r="S36" s="92"/>
      <c r="T36" s="92"/>
      <c r="U36" s="92"/>
      <c r="V36" s="92"/>
      <c r="W36" s="92"/>
      <c r="X36" s="92"/>
      <c r="Y36" s="92"/>
      <c r="Z36" s="92"/>
    </row>
    <row r="37" ht="12.0" hidden="1" customHeight="1">
      <c r="A37" s="94">
        <f>'Year 5'!A53</f>
        <v>0</v>
      </c>
      <c r="B37" s="94">
        <f>'Year 5'!B53</f>
        <v>0</v>
      </c>
      <c r="C37" s="95">
        <f>'Year 5'!C53</f>
        <v>0</v>
      </c>
      <c r="D37" s="94"/>
      <c r="E37" s="94"/>
      <c r="F37" s="94"/>
      <c r="G37" s="94"/>
      <c r="H37" s="93">
        <v>0.0</v>
      </c>
      <c r="I37" s="93">
        <f>'Year 2'!J48</f>
        <v>0</v>
      </c>
      <c r="J37" s="93">
        <f>'Year 3'!J51</f>
        <v>0</v>
      </c>
      <c r="K37" s="93">
        <f>'Year 4'!J52</f>
        <v>0</v>
      </c>
      <c r="L37" s="93">
        <f>'Year 5'!J53</f>
        <v>0</v>
      </c>
      <c r="M37" s="93"/>
      <c r="N37" s="96">
        <f t="shared" si="3"/>
        <v>0</v>
      </c>
      <c r="O37" s="92"/>
      <c r="P37" s="92"/>
      <c r="Q37" s="92"/>
      <c r="R37" s="92"/>
      <c r="S37" s="92"/>
      <c r="T37" s="92"/>
      <c r="U37" s="92"/>
      <c r="V37" s="92"/>
      <c r="W37" s="92"/>
      <c r="X37" s="92"/>
      <c r="Y37" s="92"/>
      <c r="Z37" s="92"/>
    </row>
    <row r="38" ht="12.0" hidden="1" customHeight="1">
      <c r="A38" s="94">
        <f>'Year 5'!A54</f>
        <v>0</v>
      </c>
      <c r="B38" s="94">
        <f>'Year 5'!B54</f>
        <v>0</v>
      </c>
      <c r="C38" s="95">
        <f>'Year 5'!C54</f>
        <v>0</v>
      </c>
      <c r="D38" s="94"/>
      <c r="E38" s="94"/>
      <c r="F38" s="94"/>
      <c r="G38" s="94"/>
      <c r="H38" s="93">
        <v>0.0</v>
      </c>
      <c r="I38" s="93">
        <f>'Year 2'!J49</f>
        <v>0</v>
      </c>
      <c r="J38" s="93">
        <f>'Year 3'!J52</f>
        <v>0</v>
      </c>
      <c r="K38" s="93">
        <f>'Year 4'!J53</f>
        <v>0</v>
      </c>
      <c r="L38" s="93">
        <f>'Year 5'!J54</f>
        <v>0</v>
      </c>
      <c r="M38" s="93"/>
      <c r="N38" s="96">
        <f t="shared" si="3"/>
        <v>0</v>
      </c>
      <c r="O38" s="92"/>
      <c r="P38" s="92"/>
      <c r="Q38" s="92"/>
      <c r="R38" s="92"/>
      <c r="S38" s="92"/>
      <c r="T38" s="92"/>
      <c r="U38" s="92"/>
      <c r="V38" s="92"/>
      <c r="W38" s="92"/>
      <c r="X38" s="92"/>
      <c r="Y38" s="92"/>
      <c r="Z38" s="92"/>
    </row>
    <row r="39" ht="12.0" hidden="1" customHeight="1">
      <c r="A39" s="94">
        <f>'Year 5'!A55</f>
        <v>0</v>
      </c>
      <c r="B39" s="94">
        <f>'Year 5'!B55</f>
        <v>0</v>
      </c>
      <c r="C39" s="95">
        <f>'Year 5'!C55</f>
        <v>0</v>
      </c>
      <c r="D39" s="94"/>
      <c r="E39" s="94"/>
      <c r="F39" s="94"/>
      <c r="G39" s="94"/>
      <c r="H39" s="93">
        <v>0.0</v>
      </c>
      <c r="I39" s="93">
        <v>0.0</v>
      </c>
      <c r="J39" s="93">
        <f>'Year 3'!J53</f>
        <v>0</v>
      </c>
      <c r="K39" s="93">
        <f>'Year 4'!J54</f>
        <v>0</v>
      </c>
      <c r="L39" s="93">
        <f>'Year 5'!J55</f>
        <v>0</v>
      </c>
      <c r="M39" s="93"/>
      <c r="N39" s="96">
        <f t="shared" si="3"/>
        <v>0</v>
      </c>
      <c r="O39" s="92"/>
      <c r="P39" s="92"/>
      <c r="Q39" s="92"/>
      <c r="R39" s="92"/>
      <c r="S39" s="92"/>
      <c r="T39" s="92"/>
      <c r="U39" s="92"/>
      <c r="V39" s="92"/>
      <c r="W39" s="92"/>
      <c r="X39" s="92"/>
      <c r="Y39" s="92"/>
      <c r="Z39" s="92"/>
    </row>
    <row r="40" ht="12.0" hidden="1" customHeight="1">
      <c r="A40" s="94">
        <f>'Year 5'!A56</f>
        <v>0</v>
      </c>
      <c r="B40" s="94">
        <f>'Year 5'!B56</f>
        <v>0</v>
      </c>
      <c r="C40" s="95">
        <f>'Year 5'!C56</f>
        <v>0</v>
      </c>
      <c r="D40" s="94"/>
      <c r="E40" s="94"/>
      <c r="F40" s="94"/>
      <c r="G40" s="94"/>
      <c r="H40" s="93">
        <v>0.0</v>
      </c>
      <c r="I40" s="93">
        <v>0.0</v>
      </c>
      <c r="J40" s="93">
        <f>'Year 3'!J54</f>
        <v>0</v>
      </c>
      <c r="K40" s="93">
        <f>'Year 4'!J55</f>
        <v>0</v>
      </c>
      <c r="L40" s="93">
        <f>'Year 5'!J56</f>
        <v>0</v>
      </c>
      <c r="M40" s="93"/>
      <c r="N40" s="96">
        <f t="shared" si="3"/>
        <v>0</v>
      </c>
      <c r="O40" s="92"/>
      <c r="P40" s="92"/>
      <c r="Q40" s="92"/>
      <c r="R40" s="92"/>
      <c r="S40" s="92"/>
      <c r="T40" s="92"/>
      <c r="U40" s="92"/>
      <c r="V40" s="92"/>
      <c r="W40" s="92"/>
      <c r="X40" s="92"/>
      <c r="Y40" s="92"/>
      <c r="Z40" s="92"/>
    </row>
    <row r="41" ht="12.0" hidden="1" customHeight="1">
      <c r="A41" s="94">
        <f>'Year 5'!A57</f>
        <v>0</v>
      </c>
      <c r="B41" s="94">
        <f>'Year 5'!B57</f>
        <v>0</v>
      </c>
      <c r="C41" s="95">
        <f>'Year 5'!C57</f>
        <v>0</v>
      </c>
      <c r="D41" s="94"/>
      <c r="E41" s="94"/>
      <c r="F41" s="94"/>
      <c r="G41" s="94"/>
      <c r="H41" s="93">
        <v>0.0</v>
      </c>
      <c r="I41" s="93">
        <v>0.0</v>
      </c>
      <c r="J41" s="93">
        <f>'Year 3'!J55</f>
        <v>0</v>
      </c>
      <c r="K41" s="93">
        <f>'Year 4'!J56</f>
        <v>0</v>
      </c>
      <c r="L41" s="93">
        <f>'Year 5'!J57</f>
        <v>0</v>
      </c>
      <c r="M41" s="93"/>
      <c r="N41" s="96">
        <f t="shared" si="3"/>
        <v>0</v>
      </c>
      <c r="O41" s="92"/>
      <c r="P41" s="92"/>
      <c r="Q41" s="92"/>
      <c r="R41" s="92"/>
      <c r="S41" s="92"/>
      <c r="T41" s="92"/>
      <c r="U41" s="92"/>
      <c r="V41" s="92"/>
      <c r="W41" s="92"/>
      <c r="X41" s="92"/>
      <c r="Y41" s="92"/>
      <c r="Z41" s="92"/>
    </row>
    <row r="42" ht="12.0" hidden="1" customHeight="1">
      <c r="A42" s="94">
        <f>'Year 5'!A58</f>
        <v>0</v>
      </c>
      <c r="B42" s="94">
        <f>'Year 5'!B58</f>
        <v>0</v>
      </c>
      <c r="C42" s="95">
        <f>'Year 5'!C58</f>
        <v>0</v>
      </c>
      <c r="D42" s="94"/>
      <c r="E42" s="94"/>
      <c r="F42" s="94"/>
      <c r="G42" s="94"/>
      <c r="H42" s="93">
        <v>0.0</v>
      </c>
      <c r="I42" s="93">
        <v>0.0</v>
      </c>
      <c r="J42" s="93">
        <v>0.0</v>
      </c>
      <c r="K42" s="93">
        <f>'Year 4'!J57</f>
        <v>0</v>
      </c>
      <c r="L42" s="93">
        <f>'Year 5'!J58</f>
        <v>0</v>
      </c>
      <c r="M42" s="93"/>
      <c r="N42" s="96">
        <f t="shared" si="3"/>
        <v>0</v>
      </c>
      <c r="O42" s="92"/>
      <c r="P42" s="92"/>
      <c r="Q42" s="92"/>
      <c r="R42" s="92"/>
      <c r="S42" s="92"/>
      <c r="T42" s="92"/>
      <c r="U42" s="92"/>
      <c r="V42" s="92"/>
      <c r="W42" s="92"/>
      <c r="X42" s="92"/>
      <c r="Y42" s="92"/>
      <c r="Z42" s="92"/>
    </row>
    <row r="43" ht="12.0" hidden="1" customHeight="1">
      <c r="A43" s="94">
        <f>'Year 5'!A59</f>
        <v>0</v>
      </c>
      <c r="B43" s="94">
        <f>'Year 5'!B59</f>
        <v>0</v>
      </c>
      <c r="C43" s="95">
        <f>'Year 5'!C59</f>
        <v>0</v>
      </c>
      <c r="D43" s="94"/>
      <c r="E43" s="94"/>
      <c r="F43" s="94"/>
      <c r="G43" s="94"/>
      <c r="H43" s="93">
        <v>0.0</v>
      </c>
      <c r="I43" s="93">
        <v>0.0</v>
      </c>
      <c r="J43" s="93">
        <v>0.0</v>
      </c>
      <c r="K43" s="93">
        <v>0.0</v>
      </c>
      <c r="L43" s="93">
        <f>'Year 5'!J59</f>
        <v>0</v>
      </c>
      <c r="M43" s="93"/>
      <c r="N43" s="96">
        <f t="shared" si="3"/>
        <v>0</v>
      </c>
      <c r="O43" s="92"/>
      <c r="P43" s="92"/>
      <c r="Q43" s="92"/>
      <c r="R43" s="92"/>
      <c r="S43" s="92"/>
      <c r="T43" s="92"/>
      <c r="U43" s="92"/>
      <c r="V43" s="92"/>
      <c r="W43" s="92"/>
      <c r="X43" s="92"/>
      <c r="Y43" s="92"/>
      <c r="Z43" s="92"/>
    </row>
    <row r="44" ht="0.75" customHeight="1">
      <c r="A44" s="94"/>
      <c r="B44" s="94"/>
      <c r="C44" s="97"/>
      <c r="D44" s="94"/>
      <c r="E44" s="94"/>
      <c r="F44" s="94"/>
      <c r="G44" s="94"/>
      <c r="H44" s="98"/>
      <c r="I44" s="98"/>
      <c r="J44" s="98"/>
      <c r="K44" s="98"/>
      <c r="L44" s="98"/>
      <c r="M44" s="98"/>
      <c r="N44" s="99"/>
      <c r="O44" s="92"/>
      <c r="P44" s="92"/>
      <c r="Q44" s="92"/>
      <c r="R44" s="92"/>
      <c r="S44" s="92"/>
      <c r="T44" s="92"/>
      <c r="U44" s="92"/>
      <c r="V44" s="92"/>
      <c r="W44" s="92"/>
      <c r="X44" s="92"/>
      <c r="Y44" s="92"/>
      <c r="Z44" s="92"/>
    </row>
    <row r="45" ht="12.0" customHeight="1">
      <c r="A45" s="91" t="s">
        <v>237</v>
      </c>
      <c r="B45" s="94"/>
      <c r="C45" s="97"/>
      <c r="D45" s="94"/>
      <c r="E45" s="94"/>
      <c r="F45" s="94"/>
      <c r="G45" s="94"/>
      <c r="H45" s="93">
        <f t="shared" ref="H45:N45" si="4">SUM(H28:H44)</f>
        <v>0</v>
      </c>
      <c r="I45" s="93">
        <f t="shared" si="4"/>
        <v>0</v>
      </c>
      <c r="J45" s="93">
        <f t="shared" si="4"/>
        <v>0</v>
      </c>
      <c r="K45" s="93">
        <f t="shared" si="4"/>
        <v>0</v>
      </c>
      <c r="L45" s="93">
        <f t="shared" si="4"/>
        <v>0</v>
      </c>
      <c r="M45" s="93">
        <f t="shared" si="4"/>
        <v>0</v>
      </c>
      <c r="N45" s="100">
        <f t="shared" si="4"/>
        <v>0</v>
      </c>
      <c r="O45" s="92"/>
      <c r="P45" s="92"/>
      <c r="Q45" s="92"/>
      <c r="R45" s="92"/>
      <c r="S45" s="92"/>
      <c r="T45" s="92"/>
      <c r="U45" s="92"/>
      <c r="V45" s="92"/>
      <c r="W45" s="92"/>
      <c r="X45" s="92"/>
      <c r="Y45" s="92"/>
      <c r="Z45" s="92"/>
    </row>
    <row r="46" ht="12.0" customHeight="1">
      <c r="A46" s="102"/>
      <c r="B46" s="102"/>
      <c r="C46" s="103"/>
      <c r="D46" s="102"/>
      <c r="E46" s="102"/>
      <c r="F46" s="102"/>
      <c r="G46" s="102"/>
      <c r="H46" s="104"/>
      <c r="I46" s="104"/>
      <c r="J46" s="104"/>
      <c r="K46" s="104"/>
      <c r="L46" s="104"/>
      <c r="M46" s="104"/>
      <c r="N46" s="104"/>
      <c r="O46" s="23"/>
      <c r="P46" s="23"/>
      <c r="Q46" s="23"/>
      <c r="R46" s="23"/>
      <c r="S46" s="23"/>
      <c r="T46" s="23"/>
      <c r="U46" s="23"/>
      <c r="V46" s="23"/>
      <c r="W46" s="23"/>
      <c r="X46" s="23"/>
      <c r="Y46" s="23"/>
      <c r="Z46" s="23"/>
    </row>
    <row r="47" ht="12.0" customHeight="1">
      <c r="A47" s="91" t="s">
        <v>238</v>
      </c>
      <c r="B47" s="94"/>
      <c r="C47" s="97"/>
      <c r="D47" s="94"/>
      <c r="E47" s="94"/>
      <c r="F47" s="94"/>
      <c r="G47" s="94"/>
      <c r="H47" s="93">
        <f t="shared" ref="H47:N47" si="5">H45+H25</f>
        <v>0</v>
      </c>
      <c r="I47" s="93">
        <f t="shared" si="5"/>
        <v>0</v>
      </c>
      <c r="J47" s="93">
        <f t="shared" si="5"/>
        <v>0</v>
      </c>
      <c r="K47" s="93">
        <f t="shared" si="5"/>
        <v>0</v>
      </c>
      <c r="L47" s="93">
        <f t="shared" si="5"/>
        <v>0</v>
      </c>
      <c r="M47" s="93">
        <f t="shared" si="5"/>
        <v>0</v>
      </c>
      <c r="N47" s="96">
        <f t="shared" si="5"/>
        <v>0</v>
      </c>
      <c r="O47" s="92"/>
      <c r="P47" s="92"/>
      <c r="Q47" s="92"/>
      <c r="R47" s="92"/>
      <c r="S47" s="92"/>
      <c r="T47" s="92"/>
      <c r="U47" s="92"/>
      <c r="V47" s="92"/>
      <c r="W47" s="92"/>
      <c r="X47" s="92"/>
      <c r="Y47" s="92"/>
      <c r="Z47" s="92"/>
    </row>
    <row r="48" ht="12.0" customHeight="1">
      <c r="A48" s="105"/>
      <c r="B48" s="102"/>
      <c r="C48" s="103"/>
      <c r="D48" s="102"/>
      <c r="E48" s="102"/>
      <c r="F48" s="102"/>
      <c r="G48" s="102"/>
      <c r="H48" s="104"/>
      <c r="I48" s="104"/>
      <c r="J48" s="104"/>
      <c r="K48" s="104"/>
      <c r="L48" s="104"/>
      <c r="M48" s="104"/>
      <c r="N48" s="104"/>
      <c r="O48" s="23"/>
      <c r="P48" s="23"/>
      <c r="Q48" s="23"/>
      <c r="R48" s="23"/>
      <c r="S48" s="23"/>
      <c r="T48" s="23"/>
      <c r="U48" s="23"/>
      <c r="V48" s="23"/>
      <c r="W48" s="23"/>
      <c r="X48" s="23"/>
      <c r="Y48" s="23"/>
      <c r="Z48" s="23"/>
    </row>
    <row r="49" ht="12.0" customHeight="1">
      <c r="A49" s="106" t="s">
        <v>10</v>
      </c>
      <c r="B49" s="107"/>
      <c r="C49" s="107"/>
      <c r="D49" s="107"/>
      <c r="E49" s="107"/>
      <c r="F49" s="107"/>
      <c r="G49" s="107"/>
      <c r="H49" s="108"/>
      <c r="I49" s="108"/>
      <c r="J49" s="108"/>
      <c r="K49" s="108"/>
      <c r="L49" s="108"/>
      <c r="M49" s="108"/>
      <c r="N49" s="108"/>
      <c r="O49" s="107"/>
      <c r="P49" s="107"/>
      <c r="Q49" s="107"/>
      <c r="R49" s="107"/>
      <c r="S49" s="107"/>
      <c r="T49" s="107"/>
      <c r="U49" s="107"/>
      <c r="V49" s="107"/>
      <c r="W49" s="107"/>
      <c r="X49" s="107"/>
      <c r="Y49" s="107"/>
      <c r="Z49" s="107"/>
    </row>
    <row r="50" ht="12.0" customHeight="1">
      <c r="A50" s="109">
        <f>'Year 5'!A71</f>
        <v>0</v>
      </c>
      <c r="B50" s="109">
        <f>'Year 5'!B71</f>
        <v>0</v>
      </c>
      <c r="C50" s="110">
        <f>'Year 5'!C71</f>
        <v>0</v>
      </c>
      <c r="D50" s="107"/>
      <c r="E50" s="107"/>
      <c r="F50" s="107"/>
      <c r="G50" s="107"/>
      <c r="H50" s="108">
        <f>'Year 1'!J53</f>
        <v>14000.04</v>
      </c>
      <c r="I50" s="108">
        <f>'Year 2'!J61</f>
        <v>0</v>
      </c>
      <c r="J50" s="108">
        <f>'Year 3'!J67</f>
        <v>0</v>
      </c>
      <c r="K50" s="108">
        <f>'Year 4'!J69</f>
        <v>0</v>
      </c>
      <c r="L50" s="108">
        <f>'Year 5'!J71</f>
        <v>0</v>
      </c>
      <c r="M50" s="108"/>
      <c r="N50" s="111">
        <f t="shared" ref="N50:N57" si="6">SUM(H50:M50)</f>
        <v>14000.04</v>
      </c>
      <c r="O50" s="107"/>
      <c r="P50" s="107"/>
      <c r="Q50" s="107"/>
      <c r="R50" s="107"/>
      <c r="S50" s="107"/>
      <c r="T50" s="107"/>
      <c r="U50" s="107"/>
      <c r="V50" s="107"/>
      <c r="W50" s="107"/>
      <c r="X50" s="107"/>
      <c r="Y50" s="107"/>
      <c r="Z50" s="107"/>
    </row>
    <row r="51" ht="12.0" customHeight="1">
      <c r="A51" s="109">
        <f>'Year 5'!A72</f>
        <v>0</v>
      </c>
      <c r="B51" s="109">
        <f>'Year 5'!B72</f>
        <v>0</v>
      </c>
      <c r="C51" s="110">
        <f>'Year 5'!C72</f>
        <v>0</v>
      </c>
      <c r="D51" s="107"/>
      <c r="E51" s="107"/>
      <c r="F51" s="107"/>
      <c r="G51" s="107"/>
      <c r="H51" s="108">
        <f>'Year 1'!J54</f>
        <v>0</v>
      </c>
      <c r="I51" s="108">
        <f>'Year 2'!J62</f>
        <v>0</v>
      </c>
      <c r="J51" s="108">
        <f>'Year 3'!J68</f>
        <v>0</v>
      </c>
      <c r="K51" s="108">
        <f>'Year 4'!J70</f>
        <v>0</v>
      </c>
      <c r="L51" s="108">
        <f>'Year 5'!J72</f>
        <v>0</v>
      </c>
      <c r="M51" s="108"/>
      <c r="N51" s="111">
        <f t="shared" si="6"/>
        <v>0</v>
      </c>
      <c r="O51" s="107"/>
      <c r="P51" s="107"/>
      <c r="Q51" s="107"/>
      <c r="R51" s="107"/>
      <c r="S51" s="107"/>
      <c r="T51" s="107"/>
      <c r="U51" s="107"/>
      <c r="V51" s="107"/>
      <c r="W51" s="107"/>
      <c r="X51" s="107"/>
      <c r="Y51" s="107"/>
      <c r="Z51" s="107"/>
    </row>
    <row r="52" ht="12.0" hidden="1" customHeight="1">
      <c r="A52" s="109">
        <f>'Year 5'!A73</f>
        <v>0</v>
      </c>
      <c r="B52" s="109">
        <f>'Year 5'!B73</f>
        <v>0</v>
      </c>
      <c r="C52" s="110">
        <f>'Year 5'!C73</f>
        <v>0</v>
      </c>
      <c r="D52" s="107"/>
      <c r="E52" s="107"/>
      <c r="F52" s="107"/>
      <c r="G52" s="107"/>
      <c r="H52" s="108">
        <f>'Year 1'!J55</f>
        <v>0</v>
      </c>
      <c r="I52" s="108">
        <f>'Year 2'!J63</f>
        <v>0</v>
      </c>
      <c r="J52" s="108">
        <f>'Year 3'!J69</f>
        <v>0</v>
      </c>
      <c r="K52" s="108">
        <f>'Year 4'!J71</f>
        <v>0</v>
      </c>
      <c r="L52" s="108">
        <f>'Year 5'!J73</f>
        <v>0</v>
      </c>
      <c r="M52" s="108"/>
      <c r="N52" s="111">
        <f t="shared" si="6"/>
        <v>0</v>
      </c>
      <c r="O52" s="107"/>
      <c r="P52" s="107"/>
      <c r="Q52" s="107"/>
      <c r="R52" s="107"/>
      <c r="S52" s="107"/>
      <c r="T52" s="107"/>
      <c r="U52" s="107"/>
      <c r="V52" s="107"/>
      <c r="W52" s="107"/>
      <c r="X52" s="107"/>
      <c r="Y52" s="107"/>
      <c r="Z52" s="107"/>
    </row>
    <row r="53" ht="12.0" hidden="1" customHeight="1">
      <c r="A53" s="109">
        <f>'Year 5'!A74</f>
        <v>0</v>
      </c>
      <c r="B53" s="109">
        <f>'Year 5'!B74</f>
        <v>0</v>
      </c>
      <c r="C53" s="110">
        <f>'Year 5'!C74</f>
        <v>0</v>
      </c>
      <c r="D53" s="107"/>
      <c r="E53" s="107"/>
      <c r="F53" s="107"/>
      <c r="G53" s="107"/>
      <c r="H53" s="108">
        <v>0.0</v>
      </c>
      <c r="I53" s="108">
        <f>'Year 2'!J64</f>
        <v>0</v>
      </c>
      <c r="J53" s="108">
        <f>'Year 3'!J70</f>
        <v>0</v>
      </c>
      <c r="K53" s="108">
        <f>'Year 4'!J72</f>
        <v>0</v>
      </c>
      <c r="L53" s="108">
        <f>'Year 5'!J74</f>
        <v>0</v>
      </c>
      <c r="M53" s="108"/>
      <c r="N53" s="111">
        <f t="shared" si="6"/>
        <v>0</v>
      </c>
      <c r="O53" s="107"/>
      <c r="P53" s="107"/>
      <c r="Q53" s="107"/>
      <c r="R53" s="107"/>
      <c r="S53" s="107"/>
      <c r="T53" s="107"/>
      <c r="U53" s="107"/>
      <c r="V53" s="107"/>
      <c r="W53" s="107"/>
      <c r="X53" s="107"/>
      <c r="Y53" s="107"/>
      <c r="Z53" s="107"/>
    </row>
    <row r="54" ht="12.0" hidden="1" customHeight="1">
      <c r="A54" s="109">
        <f>'Year 5'!A75</f>
        <v>0</v>
      </c>
      <c r="B54" s="109">
        <f>'Year 5'!B75</f>
        <v>0</v>
      </c>
      <c r="C54" s="110">
        <f>'Year 5'!C75</f>
        <v>0</v>
      </c>
      <c r="D54" s="107"/>
      <c r="E54" s="107"/>
      <c r="F54" s="107"/>
      <c r="G54" s="107"/>
      <c r="H54" s="108">
        <v>0.0</v>
      </c>
      <c r="I54" s="108">
        <f>'Year 2'!J65</f>
        <v>0</v>
      </c>
      <c r="J54" s="108">
        <f>'Year 3'!J71</f>
        <v>0</v>
      </c>
      <c r="K54" s="108">
        <f>'Year 4'!J73</f>
        <v>0</v>
      </c>
      <c r="L54" s="108">
        <f>'Year 5'!J75</f>
        <v>0</v>
      </c>
      <c r="M54" s="108"/>
      <c r="N54" s="111">
        <f t="shared" si="6"/>
        <v>0</v>
      </c>
      <c r="O54" s="107"/>
      <c r="P54" s="107"/>
      <c r="Q54" s="107"/>
      <c r="R54" s="107"/>
      <c r="S54" s="107"/>
      <c r="T54" s="107"/>
      <c r="U54" s="107"/>
      <c r="V54" s="107"/>
      <c r="W54" s="107"/>
      <c r="X54" s="107"/>
      <c r="Y54" s="107"/>
      <c r="Z54" s="107"/>
    </row>
    <row r="55" ht="12.0" hidden="1" customHeight="1">
      <c r="A55" s="109">
        <f>'Year 5'!A76</f>
        <v>0</v>
      </c>
      <c r="B55" s="109">
        <f>'Year 5'!B76</f>
        <v>0</v>
      </c>
      <c r="C55" s="110">
        <f>'Year 5'!C76</f>
        <v>0</v>
      </c>
      <c r="D55" s="107"/>
      <c r="E55" s="107"/>
      <c r="F55" s="107"/>
      <c r="G55" s="107"/>
      <c r="H55" s="108">
        <v>0.0</v>
      </c>
      <c r="I55" s="108">
        <v>0.0</v>
      </c>
      <c r="J55" s="108">
        <f>'Year 3'!J72</f>
        <v>0</v>
      </c>
      <c r="K55" s="108">
        <f>'Year 4'!J74</f>
        <v>0</v>
      </c>
      <c r="L55" s="108">
        <f>'Year 5'!J76</f>
        <v>0</v>
      </c>
      <c r="M55" s="108"/>
      <c r="N55" s="111">
        <f t="shared" si="6"/>
        <v>0</v>
      </c>
      <c r="O55" s="107"/>
      <c r="P55" s="107"/>
      <c r="Q55" s="107"/>
      <c r="R55" s="107"/>
      <c r="S55" s="107"/>
      <c r="T55" s="107"/>
      <c r="U55" s="107"/>
      <c r="V55" s="107"/>
      <c r="W55" s="107"/>
      <c r="X55" s="107"/>
      <c r="Y55" s="107"/>
      <c r="Z55" s="107"/>
    </row>
    <row r="56" ht="12.0" hidden="1" customHeight="1">
      <c r="A56" s="109">
        <f>'Year 5'!A77</f>
        <v>0</v>
      </c>
      <c r="B56" s="109">
        <f>'Year 5'!B77</f>
        <v>0</v>
      </c>
      <c r="C56" s="110">
        <f>'Year 5'!C77</f>
        <v>0</v>
      </c>
      <c r="D56" s="107"/>
      <c r="E56" s="107"/>
      <c r="F56" s="107"/>
      <c r="G56" s="107"/>
      <c r="H56" s="108">
        <v>0.0</v>
      </c>
      <c r="I56" s="108">
        <v>0.0</v>
      </c>
      <c r="J56" s="108">
        <v>0.0</v>
      </c>
      <c r="K56" s="108">
        <f>'Year 4'!J75</f>
        <v>0</v>
      </c>
      <c r="L56" s="108">
        <f>'Year 5'!J77</f>
        <v>0</v>
      </c>
      <c r="M56" s="108"/>
      <c r="N56" s="111">
        <f t="shared" si="6"/>
        <v>0</v>
      </c>
      <c r="O56" s="107"/>
      <c r="P56" s="107"/>
      <c r="Q56" s="107"/>
      <c r="R56" s="107"/>
      <c r="S56" s="107"/>
      <c r="T56" s="107"/>
      <c r="U56" s="107"/>
      <c r="V56" s="107"/>
      <c r="W56" s="107"/>
      <c r="X56" s="107"/>
      <c r="Y56" s="107"/>
      <c r="Z56" s="107"/>
    </row>
    <row r="57" ht="12.0" hidden="1" customHeight="1">
      <c r="A57" s="109">
        <f>'Year 5'!A78</f>
        <v>0</v>
      </c>
      <c r="B57" s="109">
        <f>'Year 5'!B78</f>
        <v>0</v>
      </c>
      <c r="C57" s="110">
        <f>'Year 5'!C78</f>
        <v>0</v>
      </c>
      <c r="D57" s="107"/>
      <c r="E57" s="107"/>
      <c r="F57" s="107"/>
      <c r="G57" s="107"/>
      <c r="H57" s="108">
        <v>0.0</v>
      </c>
      <c r="I57" s="108">
        <v>0.0</v>
      </c>
      <c r="J57" s="108">
        <v>0.0</v>
      </c>
      <c r="K57" s="108">
        <v>0.0</v>
      </c>
      <c r="L57" s="108">
        <f>'Year 5'!J78</f>
        <v>0</v>
      </c>
      <c r="M57" s="108"/>
      <c r="N57" s="111">
        <f t="shared" si="6"/>
        <v>0</v>
      </c>
      <c r="O57" s="107"/>
      <c r="P57" s="107"/>
      <c r="Q57" s="107"/>
      <c r="R57" s="107"/>
      <c r="S57" s="107"/>
      <c r="T57" s="107"/>
      <c r="U57" s="107"/>
      <c r="V57" s="107"/>
      <c r="W57" s="107"/>
      <c r="X57" s="107"/>
      <c r="Y57" s="107"/>
      <c r="Z57" s="107"/>
    </row>
    <row r="58" ht="0.75" customHeight="1">
      <c r="A58" s="109"/>
      <c r="B58" s="109"/>
      <c r="C58" s="112"/>
      <c r="D58" s="107"/>
      <c r="E58" s="107"/>
      <c r="F58" s="107"/>
      <c r="G58" s="107"/>
      <c r="H58" s="113"/>
      <c r="I58" s="113"/>
      <c r="J58" s="113"/>
      <c r="K58" s="113"/>
      <c r="L58" s="113"/>
      <c r="M58" s="113"/>
      <c r="N58" s="114"/>
      <c r="O58" s="107"/>
      <c r="P58" s="107"/>
      <c r="Q58" s="107"/>
      <c r="R58" s="107"/>
      <c r="S58" s="107"/>
      <c r="T58" s="107"/>
      <c r="U58" s="107"/>
      <c r="V58" s="107"/>
      <c r="W58" s="107"/>
      <c r="X58" s="107"/>
      <c r="Y58" s="107"/>
      <c r="Z58" s="107"/>
    </row>
    <row r="59" ht="12.0" customHeight="1">
      <c r="A59" s="106" t="s">
        <v>239</v>
      </c>
      <c r="B59" s="109"/>
      <c r="C59" s="112"/>
      <c r="D59" s="109"/>
      <c r="E59" s="109"/>
      <c r="F59" s="109"/>
      <c r="G59" s="109"/>
      <c r="H59" s="108">
        <f t="shared" ref="H59:N59" si="7">SUM(H50:H58)</f>
        <v>14000.04</v>
      </c>
      <c r="I59" s="108">
        <f t="shared" si="7"/>
        <v>0</v>
      </c>
      <c r="J59" s="108">
        <f t="shared" si="7"/>
        <v>0</v>
      </c>
      <c r="K59" s="108">
        <f t="shared" si="7"/>
        <v>0</v>
      </c>
      <c r="L59" s="108">
        <f t="shared" si="7"/>
        <v>0</v>
      </c>
      <c r="M59" s="108">
        <f t="shared" si="7"/>
        <v>0</v>
      </c>
      <c r="N59" s="115">
        <f t="shared" si="7"/>
        <v>14000.04</v>
      </c>
      <c r="O59" s="107"/>
      <c r="P59" s="107"/>
      <c r="Q59" s="107"/>
      <c r="R59" s="107"/>
      <c r="S59" s="107"/>
      <c r="T59" s="107"/>
      <c r="U59" s="107"/>
      <c r="V59" s="107"/>
      <c r="W59" s="107"/>
      <c r="X59" s="107"/>
      <c r="Y59" s="107"/>
      <c r="Z59" s="107"/>
    </row>
    <row r="60" ht="12.0" customHeight="1">
      <c r="A60" s="106"/>
      <c r="B60" s="109"/>
      <c r="C60" s="112"/>
      <c r="D60" s="109"/>
      <c r="E60" s="109"/>
      <c r="F60" s="109"/>
      <c r="G60" s="109"/>
      <c r="H60" s="108"/>
      <c r="I60" s="108"/>
      <c r="J60" s="108"/>
      <c r="K60" s="108"/>
      <c r="L60" s="108"/>
      <c r="M60" s="108"/>
      <c r="N60" s="108"/>
      <c r="O60" s="107"/>
      <c r="P60" s="107"/>
      <c r="Q60" s="107"/>
      <c r="R60" s="107"/>
      <c r="S60" s="107"/>
      <c r="T60" s="107"/>
      <c r="U60" s="107"/>
      <c r="V60" s="107"/>
      <c r="W60" s="107"/>
      <c r="X60" s="107"/>
      <c r="Y60" s="107"/>
      <c r="Z60" s="107"/>
    </row>
    <row r="61" ht="12.0" customHeight="1">
      <c r="A61" s="106" t="s">
        <v>126</v>
      </c>
      <c r="B61" s="107"/>
      <c r="C61" s="116"/>
      <c r="D61" s="107"/>
      <c r="E61" s="107"/>
      <c r="F61" s="107"/>
      <c r="G61" s="107"/>
      <c r="H61" s="108"/>
      <c r="I61" s="108"/>
      <c r="J61" s="108"/>
      <c r="K61" s="108"/>
      <c r="L61" s="108"/>
      <c r="M61" s="108"/>
      <c r="N61" s="108"/>
      <c r="O61" s="107"/>
      <c r="P61" s="107"/>
      <c r="Q61" s="107"/>
      <c r="R61" s="107"/>
      <c r="S61" s="107"/>
      <c r="T61" s="107"/>
      <c r="U61" s="107"/>
      <c r="V61" s="107"/>
      <c r="W61" s="107"/>
      <c r="X61" s="107"/>
      <c r="Y61" s="107"/>
      <c r="Z61" s="107"/>
    </row>
    <row r="62" ht="14.25" customHeight="1">
      <c r="A62" s="109">
        <f>'Year 5'!A88</f>
        <v>0</v>
      </c>
      <c r="B62" s="109">
        <f>'Year 5'!B88</f>
        <v>0</v>
      </c>
      <c r="C62" s="110">
        <f>'Year 5'!C88</f>
        <v>0</v>
      </c>
      <c r="D62" s="109"/>
      <c r="E62" s="109"/>
      <c r="F62" s="109"/>
      <c r="G62" s="109"/>
      <c r="H62" s="108">
        <f>'Year 1'!J65</f>
        <v>1211.00346</v>
      </c>
      <c r="I62" s="108">
        <f>'Year 2'!J75</f>
        <v>0</v>
      </c>
      <c r="J62" s="108">
        <f>'Year 3'!J82</f>
        <v>0</v>
      </c>
      <c r="K62" s="108">
        <f>'Year 4'!J85</f>
        <v>0</v>
      </c>
      <c r="L62" s="108">
        <f>'Year 5'!J88</f>
        <v>0</v>
      </c>
      <c r="M62" s="108"/>
      <c r="N62" s="111">
        <f t="shared" ref="N62:N69" si="8">SUM(H62:M62)</f>
        <v>1211.00346</v>
      </c>
      <c r="O62" s="107"/>
      <c r="P62" s="107"/>
      <c r="Q62" s="107"/>
      <c r="R62" s="107"/>
      <c r="S62" s="107"/>
      <c r="T62" s="107"/>
      <c r="U62" s="107"/>
      <c r="V62" s="107"/>
      <c r="W62" s="107"/>
      <c r="X62" s="107"/>
      <c r="Y62" s="107"/>
      <c r="Z62" s="107"/>
    </row>
    <row r="63" ht="12.0" customHeight="1">
      <c r="A63" s="109">
        <f>'Year 5'!A89</f>
        <v>0</v>
      </c>
      <c r="B63" s="109">
        <f>'Year 5'!B89</f>
        <v>0</v>
      </c>
      <c r="C63" s="110">
        <f>'Year 5'!C89</f>
        <v>0</v>
      </c>
      <c r="D63" s="109"/>
      <c r="E63" s="109"/>
      <c r="F63" s="109"/>
      <c r="G63" s="109"/>
      <c r="H63" s="108">
        <f>'Year 1'!J66</f>
        <v>0</v>
      </c>
      <c r="I63" s="108">
        <f>'Year 2'!J76</f>
        <v>0</v>
      </c>
      <c r="J63" s="108">
        <f>'Year 3'!J83</f>
        <v>0</v>
      </c>
      <c r="K63" s="108">
        <f>'Year 4'!J86</f>
        <v>0</v>
      </c>
      <c r="L63" s="108">
        <f>'Year 5'!J89</f>
        <v>0</v>
      </c>
      <c r="M63" s="108"/>
      <c r="N63" s="111">
        <f t="shared" si="8"/>
        <v>0</v>
      </c>
      <c r="O63" s="107"/>
      <c r="P63" s="107"/>
      <c r="Q63" s="107"/>
      <c r="R63" s="107"/>
      <c r="S63" s="107"/>
      <c r="T63" s="107"/>
      <c r="U63" s="107"/>
      <c r="V63" s="107"/>
      <c r="W63" s="107"/>
      <c r="X63" s="107"/>
      <c r="Y63" s="107"/>
      <c r="Z63" s="107"/>
    </row>
    <row r="64" ht="12.0" hidden="1" customHeight="1">
      <c r="A64" s="109">
        <f>'Year 5'!A90</f>
        <v>0</v>
      </c>
      <c r="B64" s="109">
        <f>'Year 5'!B90</f>
        <v>0</v>
      </c>
      <c r="C64" s="110">
        <f>'Year 5'!C90</f>
        <v>0</v>
      </c>
      <c r="D64" s="109"/>
      <c r="E64" s="109"/>
      <c r="F64" s="109"/>
      <c r="G64" s="109"/>
      <c r="H64" s="108">
        <f>'Year 1'!J67</f>
        <v>0</v>
      </c>
      <c r="I64" s="108">
        <f>'Year 2'!J77</f>
        <v>0</v>
      </c>
      <c r="J64" s="108">
        <f>'Year 3'!J84</f>
        <v>0</v>
      </c>
      <c r="K64" s="108">
        <f>'Year 4'!J87</f>
        <v>0</v>
      </c>
      <c r="L64" s="108">
        <f>'Year 5'!J90</f>
        <v>0</v>
      </c>
      <c r="M64" s="108"/>
      <c r="N64" s="111">
        <f t="shared" si="8"/>
        <v>0</v>
      </c>
      <c r="O64" s="107"/>
      <c r="P64" s="107"/>
      <c r="Q64" s="107"/>
      <c r="R64" s="107"/>
      <c r="S64" s="107"/>
      <c r="T64" s="107"/>
      <c r="U64" s="107"/>
      <c r="V64" s="107"/>
      <c r="W64" s="107"/>
      <c r="X64" s="107"/>
      <c r="Y64" s="107"/>
      <c r="Z64" s="107"/>
    </row>
    <row r="65" ht="12.0" hidden="1" customHeight="1">
      <c r="A65" s="109">
        <f>'Year 5'!A91</f>
        <v>0</v>
      </c>
      <c r="B65" s="109">
        <f>'Year 5'!B91</f>
        <v>0</v>
      </c>
      <c r="C65" s="110">
        <f>'Year 5'!C91</f>
        <v>0</v>
      </c>
      <c r="D65" s="109"/>
      <c r="E65" s="109"/>
      <c r="F65" s="109"/>
      <c r="G65" s="109"/>
      <c r="H65" s="108">
        <v>0.0</v>
      </c>
      <c r="I65" s="108">
        <f>'Year 2'!J78</f>
        <v>0</v>
      </c>
      <c r="J65" s="108">
        <f>'Year 3'!J85</f>
        <v>0</v>
      </c>
      <c r="K65" s="108">
        <f>'Year 4'!J88</f>
        <v>0</v>
      </c>
      <c r="L65" s="108">
        <f>'Year 5'!J91</f>
        <v>0</v>
      </c>
      <c r="M65" s="108"/>
      <c r="N65" s="111">
        <f t="shared" si="8"/>
        <v>0</v>
      </c>
      <c r="O65" s="107"/>
      <c r="P65" s="107"/>
      <c r="Q65" s="107"/>
      <c r="R65" s="107"/>
      <c r="S65" s="107"/>
      <c r="T65" s="107"/>
      <c r="U65" s="107"/>
      <c r="V65" s="107"/>
      <c r="W65" s="107"/>
      <c r="X65" s="107"/>
      <c r="Y65" s="107"/>
      <c r="Z65" s="107"/>
    </row>
    <row r="66" ht="12.0" hidden="1" customHeight="1">
      <c r="A66" s="109">
        <f>'Year 5'!A92</f>
        <v>0</v>
      </c>
      <c r="B66" s="109">
        <f>'Year 5'!B92</f>
        <v>0</v>
      </c>
      <c r="C66" s="110">
        <f>'Year 5'!C92</f>
        <v>0</v>
      </c>
      <c r="D66" s="109"/>
      <c r="E66" s="109"/>
      <c r="F66" s="109"/>
      <c r="G66" s="109"/>
      <c r="H66" s="108">
        <v>0.0</v>
      </c>
      <c r="I66" s="108">
        <f>'Year 2'!J79</f>
        <v>0</v>
      </c>
      <c r="J66" s="108">
        <f>'Year 3'!J86</f>
        <v>0</v>
      </c>
      <c r="K66" s="108">
        <f>'Year 4'!J89</f>
        <v>0</v>
      </c>
      <c r="L66" s="108">
        <f>'Year 5'!J92</f>
        <v>0</v>
      </c>
      <c r="M66" s="108"/>
      <c r="N66" s="111">
        <f t="shared" si="8"/>
        <v>0</v>
      </c>
      <c r="O66" s="107"/>
      <c r="P66" s="107"/>
      <c r="Q66" s="107"/>
      <c r="R66" s="107"/>
      <c r="S66" s="107"/>
      <c r="T66" s="107"/>
      <c r="U66" s="107"/>
      <c r="V66" s="107"/>
      <c r="W66" s="107"/>
      <c r="X66" s="107"/>
      <c r="Y66" s="107"/>
      <c r="Z66" s="107"/>
    </row>
    <row r="67" ht="12.0" hidden="1" customHeight="1">
      <c r="A67" s="109">
        <f>'Year 5'!A93</f>
        <v>0</v>
      </c>
      <c r="B67" s="109">
        <f>'Year 5'!B93</f>
        <v>0</v>
      </c>
      <c r="C67" s="110">
        <f>'Year 5'!C93</f>
        <v>0</v>
      </c>
      <c r="D67" s="109"/>
      <c r="E67" s="109"/>
      <c r="F67" s="109"/>
      <c r="G67" s="109"/>
      <c r="H67" s="108">
        <v>0.0</v>
      </c>
      <c r="I67" s="108">
        <v>0.0</v>
      </c>
      <c r="J67" s="108">
        <f>'Year 3'!J87</f>
        <v>0</v>
      </c>
      <c r="K67" s="108">
        <f>'Year 4'!J90</f>
        <v>0</v>
      </c>
      <c r="L67" s="108">
        <f>'Year 5'!J93</f>
        <v>0</v>
      </c>
      <c r="M67" s="108"/>
      <c r="N67" s="111">
        <f t="shared" si="8"/>
        <v>0</v>
      </c>
      <c r="O67" s="107"/>
      <c r="P67" s="107"/>
      <c r="Q67" s="107"/>
      <c r="R67" s="107"/>
      <c r="S67" s="107"/>
      <c r="T67" s="107"/>
      <c r="U67" s="107"/>
      <c r="V67" s="107"/>
      <c r="W67" s="107"/>
      <c r="X67" s="107"/>
      <c r="Y67" s="107"/>
      <c r="Z67" s="107"/>
    </row>
    <row r="68" ht="12.0" hidden="1" customHeight="1">
      <c r="A68" s="109">
        <f>'Year 5'!A94</f>
        <v>0</v>
      </c>
      <c r="B68" s="109">
        <f>'Year 5'!B94</f>
        <v>0</v>
      </c>
      <c r="C68" s="110">
        <f>'Year 5'!C94</f>
        <v>0</v>
      </c>
      <c r="D68" s="109"/>
      <c r="E68" s="109"/>
      <c r="F68" s="109"/>
      <c r="G68" s="109"/>
      <c r="H68" s="108">
        <v>0.0</v>
      </c>
      <c r="I68" s="108">
        <v>0.0</v>
      </c>
      <c r="J68" s="108">
        <v>0.0</v>
      </c>
      <c r="K68" s="108">
        <f>'Year 4'!J91</f>
        <v>0</v>
      </c>
      <c r="L68" s="108">
        <f>'Year 5'!J94</f>
        <v>0</v>
      </c>
      <c r="M68" s="108"/>
      <c r="N68" s="111">
        <f t="shared" si="8"/>
        <v>0</v>
      </c>
      <c r="O68" s="107"/>
      <c r="P68" s="107"/>
      <c r="Q68" s="107"/>
      <c r="R68" s="107"/>
      <c r="S68" s="107"/>
      <c r="T68" s="107"/>
      <c r="U68" s="107"/>
      <c r="V68" s="107"/>
      <c r="W68" s="107"/>
      <c r="X68" s="107"/>
      <c r="Y68" s="107"/>
      <c r="Z68" s="107"/>
    </row>
    <row r="69" ht="12.0" hidden="1" customHeight="1">
      <c r="A69" s="109">
        <f>'Year 5'!A95</f>
        <v>0</v>
      </c>
      <c r="B69" s="109">
        <f>'Year 5'!B95</f>
        <v>0</v>
      </c>
      <c r="C69" s="110">
        <f>'Year 5'!C95</f>
        <v>0</v>
      </c>
      <c r="D69" s="109"/>
      <c r="E69" s="109"/>
      <c r="F69" s="109"/>
      <c r="G69" s="109"/>
      <c r="H69" s="108">
        <v>0.0</v>
      </c>
      <c r="I69" s="108">
        <v>0.0</v>
      </c>
      <c r="J69" s="108">
        <v>0.0</v>
      </c>
      <c r="K69" s="108">
        <v>0.0</v>
      </c>
      <c r="L69" s="108">
        <f>'Year 5'!J95</f>
        <v>0</v>
      </c>
      <c r="M69" s="108"/>
      <c r="N69" s="111">
        <f t="shared" si="8"/>
        <v>0</v>
      </c>
      <c r="O69" s="107"/>
      <c r="P69" s="107"/>
      <c r="Q69" s="107"/>
      <c r="R69" s="107"/>
      <c r="S69" s="107"/>
      <c r="T69" s="107"/>
      <c r="U69" s="107"/>
      <c r="V69" s="107"/>
      <c r="W69" s="107"/>
      <c r="X69" s="107"/>
      <c r="Y69" s="107"/>
      <c r="Z69" s="107"/>
    </row>
    <row r="70" ht="0.75" customHeight="1">
      <c r="A70" s="109"/>
      <c r="B70" s="109"/>
      <c r="C70" s="112"/>
      <c r="D70" s="109"/>
      <c r="E70" s="109"/>
      <c r="F70" s="109"/>
      <c r="G70" s="109"/>
      <c r="H70" s="113"/>
      <c r="I70" s="113"/>
      <c r="J70" s="113"/>
      <c r="K70" s="113"/>
      <c r="L70" s="113"/>
      <c r="M70" s="113"/>
      <c r="N70" s="114"/>
      <c r="O70" s="107"/>
      <c r="P70" s="107"/>
      <c r="Q70" s="107"/>
      <c r="R70" s="107"/>
      <c r="S70" s="107"/>
      <c r="T70" s="107"/>
      <c r="U70" s="107"/>
      <c r="V70" s="107"/>
      <c r="W70" s="107"/>
      <c r="X70" s="107"/>
      <c r="Y70" s="107"/>
      <c r="Z70" s="107"/>
    </row>
    <row r="71" ht="12.0" customHeight="1">
      <c r="A71" s="106" t="s">
        <v>240</v>
      </c>
      <c r="B71" s="109"/>
      <c r="C71" s="112"/>
      <c r="D71" s="109"/>
      <c r="E71" s="109"/>
      <c r="F71" s="109"/>
      <c r="G71" s="109"/>
      <c r="H71" s="108">
        <f t="shared" ref="H71:N71" si="9">SUM(H62:H70)</f>
        <v>1211.00346</v>
      </c>
      <c r="I71" s="108">
        <f t="shared" si="9"/>
        <v>0</v>
      </c>
      <c r="J71" s="108">
        <f t="shared" si="9"/>
        <v>0</v>
      </c>
      <c r="K71" s="108">
        <f t="shared" si="9"/>
        <v>0</v>
      </c>
      <c r="L71" s="108">
        <f t="shared" si="9"/>
        <v>0</v>
      </c>
      <c r="M71" s="108">
        <f t="shared" si="9"/>
        <v>0</v>
      </c>
      <c r="N71" s="115">
        <f t="shared" si="9"/>
        <v>1211.00346</v>
      </c>
      <c r="O71" s="107"/>
      <c r="P71" s="107"/>
      <c r="Q71" s="107"/>
      <c r="R71" s="107"/>
      <c r="S71" s="107"/>
      <c r="T71" s="107"/>
      <c r="U71" s="107"/>
      <c r="V71" s="107"/>
      <c r="W71" s="107"/>
      <c r="X71" s="107"/>
      <c r="Y71" s="107"/>
      <c r="Z71" s="107"/>
    </row>
    <row r="72" ht="12.0" customHeight="1">
      <c r="A72" s="109"/>
      <c r="B72" s="109"/>
      <c r="C72" s="112"/>
      <c r="D72" s="109"/>
      <c r="E72" s="109"/>
      <c r="F72" s="109"/>
      <c r="G72" s="109"/>
      <c r="H72" s="108"/>
      <c r="I72" s="108"/>
      <c r="J72" s="108"/>
      <c r="K72" s="108"/>
      <c r="L72" s="108"/>
      <c r="M72" s="108"/>
      <c r="N72" s="108"/>
      <c r="O72" s="107"/>
      <c r="P72" s="107"/>
      <c r="Q72" s="107"/>
      <c r="R72" s="107"/>
      <c r="S72" s="107"/>
      <c r="T72" s="107"/>
      <c r="U72" s="107"/>
      <c r="V72" s="107"/>
      <c r="W72" s="107"/>
      <c r="X72" s="107"/>
      <c r="Y72" s="107"/>
      <c r="Z72" s="107"/>
    </row>
    <row r="73" ht="12.0" customHeight="1">
      <c r="A73" s="106" t="s">
        <v>241</v>
      </c>
      <c r="B73" s="109"/>
      <c r="C73" s="112"/>
      <c r="D73" s="109"/>
      <c r="E73" s="109"/>
      <c r="F73" s="109"/>
      <c r="G73" s="109"/>
      <c r="H73" s="108">
        <f t="shared" ref="H73:M73" si="10">H71+H59</f>
        <v>15211.04346</v>
      </c>
      <c r="I73" s="108">
        <f t="shared" si="10"/>
        <v>0</v>
      </c>
      <c r="J73" s="108">
        <f t="shared" si="10"/>
        <v>0</v>
      </c>
      <c r="K73" s="108">
        <f t="shared" si="10"/>
        <v>0</v>
      </c>
      <c r="L73" s="108">
        <f t="shared" si="10"/>
        <v>0</v>
      </c>
      <c r="M73" s="108">
        <f t="shared" si="10"/>
        <v>0</v>
      </c>
      <c r="N73" s="111">
        <f>SUM(H73:M73)</f>
        <v>15211.04346</v>
      </c>
      <c r="O73" s="107"/>
      <c r="P73" s="107"/>
      <c r="Q73" s="107"/>
      <c r="R73" s="107"/>
      <c r="S73" s="107"/>
      <c r="T73" s="107"/>
      <c r="U73" s="107"/>
      <c r="V73" s="107"/>
      <c r="W73" s="107"/>
      <c r="X73" s="107"/>
      <c r="Y73" s="107"/>
      <c r="Z73" s="107"/>
    </row>
    <row r="74" ht="12.0" customHeight="1">
      <c r="A74" s="106"/>
      <c r="B74" s="109"/>
      <c r="C74" s="112"/>
      <c r="D74" s="109"/>
      <c r="E74" s="109"/>
      <c r="F74" s="109"/>
      <c r="G74" s="109"/>
      <c r="H74" s="108"/>
      <c r="I74" s="108"/>
      <c r="J74" s="108"/>
      <c r="K74" s="108"/>
      <c r="L74" s="108"/>
      <c r="M74" s="108"/>
      <c r="N74" s="108"/>
      <c r="O74" s="107"/>
      <c r="P74" s="107"/>
      <c r="Q74" s="107"/>
      <c r="R74" s="107"/>
      <c r="S74" s="107"/>
      <c r="T74" s="107"/>
      <c r="U74" s="107"/>
      <c r="V74" s="107"/>
      <c r="W74" s="107"/>
      <c r="X74" s="107"/>
      <c r="Y74" s="107"/>
      <c r="Z74" s="107"/>
    </row>
    <row r="75" ht="12.0" customHeight="1">
      <c r="A75" s="117" t="s">
        <v>242</v>
      </c>
      <c r="B75" s="118"/>
      <c r="C75" s="119"/>
      <c r="D75" s="118"/>
      <c r="E75" s="118"/>
      <c r="F75" s="118"/>
      <c r="G75" s="118"/>
      <c r="H75" s="120">
        <f t="shared" ref="H75:L75" si="11">H25+H59</f>
        <v>14000.04</v>
      </c>
      <c r="I75" s="120">
        <f t="shared" si="11"/>
        <v>0</v>
      </c>
      <c r="J75" s="120">
        <f t="shared" si="11"/>
        <v>0</v>
      </c>
      <c r="K75" s="120">
        <f t="shared" si="11"/>
        <v>0</v>
      </c>
      <c r="L75" s="120">
        <f t="shared" si="11"/>
        <v>0</v>
      </c>
      <c r="M75" s="120"/>
      <c r="N75" s="121">
        <f t="shared" ref="N75:N76" si="13">SUM(H75:M75)</f>
        <v>14000.04</v>
      </c>
      <c r="O75" s="107"/>
      <c r="P75" s="107"/>
      <c r="Q75" s="107"/>
      <c r="R75" s="107"/>
      <c r="S75" s="107"/>
      <c r="T75" s="107"/>
      <c r="U75" s="107"/>
      <c r="V75" s="107"/>
      <c r="W75" s="107"/>
      <c r="X75" s="107"/>
      <c r="Y75" s="107"/>
      <c r="Z75" s="107"/>
    </row>
    <row r="76" ht="12.0" customHeight="1">
      <c r="A76" s="117" t="s">
        <v>243</v>
      </c>
      <c r="B76" s="118"/>
      <c r="C76" s="119"/>
      <c r="D76" s="118"/>
      <c r="E76" s="118"/>
      <c r="F76" s="118"/>
      <c r="G76" s="118"/>
      <c r="H76" s="120">
        <f t="shared" ref="H76:L76" si="12">H45+H71</f>
        <v>1211.00346</v>
      </c>
      <c r="I76" s="120">
        <f t="shared" si="12"/>
        <v>0</v>
      </c>
      <c r="J76" s="120">
        <f t="shared" si="12"/>
        <v>0</v>
      </c>
      <c r="K76" s="120">
        <f t="shared" si="12"/>
        <v>0</v>
      </c>
      <c r="L76" s="120">
        <f t="shared" si="12"/>
        <v>0</v>
      </c>
      <c r="M76" s="120"/>
      <c r="N76" s="121">
        <f t="shared" si="13"/>
        <v>1211.00346</v>
      </c>
      <c r="O76" s="107"/>
      <c r="P76" s="107"/>
      <c r="Q76" s="107"/>
      <c r="R76" s="107"/>
      <c r="S76" s="107"/>
      <c r="T76" s="107"/>
      <c r="U76" s="107"/>
      <c r="V76" s="107"/>
      <c r="W76" s="107"/>
      <c r="X76" s="107"/>
      <c r="Y76" s="107"/>
      <c r="Z76" s="107"/>
    </row>
    <row r="77" ht="12.0" customHeight="1">
      <c r="A77" s="105"/>
      <c r="B77" s="102"/>
      <c r="C77" s="103"/>
      <c r="D77" s="102"/>
      <c r="E77" s="102"/>
      <c r="F77" s="102"/>
      <c r="G77" s="102"/>
      <c r="H77" s="104"/>
      <c r="I77" s="104"/>
      <c r="J77" s="104"/>
      <c r="K77" s="104"/>
      <c r="L77" s="104"/>
      <c r="M77" s="104"/>
      <c r="N77" s="104"/>
      <c r="O77" s="23"/>
      <c r="P77" s="23"/>
      <c r="Q77" s="23"/>
      <c r="R77" s="23"/>
      <c r="S77" s="23"/>
      <c r="T77" s="23"/>
      <c r="U77" s="23"/>
      <c r="V77" s="23"/>
      <c r="W77" s="23"/>
      <c r="X77" s="23"/>
      <c r="Y77" s="23"/>
      <c r="Z77" s="23"/>
    </row>
    <row r="78" ht="12.0" customHeight="1">
      <c r="A78" s="122" t="s">
        <v>244</v>
      </c>
      <c r="B78" s="123"/>
      <c r="C78" s="124"/>
      <c r="D78" s="123"/>
      <c r="E78" s="123"/>
      <c r="F78" s="123"/>
      <c r="G78" s="123"/>
      <c r="H78" s="125">
        <f t="shared" ref="H78:L78" si="14">H73+H47</f>
        <v>15211.04346</v>
      </c>
      <c r="I78" s="125">
        <f t="shared" si="14"/>
        <v>0</v>
      </c>
      <c r="J78" s="125">
        <f t="shared" si="14"/>
        <v>0</v>
      </c>
      <c r="K78" s="125">
        <f t="shared" si="14"/>
        <v>0</v>
      </c>
      <c r="L78" s="125">
        <f t="shared" si="14"/>
        <v>0</v>
      </c>
      <c r="M78" s="125">
        <f>M73+M61</f>
        <v>0</v>
      </c>
      <c r="N78" s="126">
        <f t="shared" ref="N78:N82" si="15">SUM(H78:M78)</f>
        <v>15211.04346</v>
      </c>
      <c r="O78" s="127"/>
      <c r="P78" s="127"/>
      <c r="Q78" s="127"/>
      <c r="R78" s="127"/>
      <c r="S78" s="127"/>
      <c r="T78" s="127"/>
      <c r="U78" s="127"/>
      <c r="V78" s="127"/>
      <c r="W78" s="127"/>
      <c r="X78" s="127"/>
      <c r="Y78" s="127"/>
      <c r="Z78" s="127"/>
    </row>
    <row r="79" ht="12.0" customHeight="1">
      <c r="A79" s="105" t="s">
        <v>134</v>
      </c>
      <c r="B79" s="128"/>
      <c r="C79" s="128"/>
      <c r="D79" s="128"/>
      <c r="E79" s="128"/>
      <c r="F79" s="128"/>
      <c r="G79" s="128"/>
      <c r="H79" s="104">
        <f>'Year 1'!J82</f>
        <v>0</v>
      </c>
      <c r="I79" s="104">
        <f>'Year 2'!J93</f>
        <v>0</v>
      </c>
      <c r="J79" s="104">
        <f>'Year 3'!J101</f>
        <v>0</v>
      </c>
      <c r="K79" s="104">
        <f>'Year 4'!J105</f>
        <v>0</v>
      </c>
      <c r="L79" s="104">
        <f>'Year 5'!J109</f>
        <v>0</v>
      </c>
      <c r="M79" s="104"/>
      <c r="N79" s="129">
        <f t="shared" si="15"/>
        <v>0</v>
      </c>
      <c r="O79" s="23"/>
      <c r="P79" s="23"/>
      <c r="Q79" s="23"/>
      <c r="R79" s="23"/>
      <c r="S79" s="23"/>
      <c r="T79" s="23"/>
      <c r="U79" s="23"/>
      <c r="V79" s="23"/>
      <c r="W79" s="23"/>
      <c r="X79" s="23"/>
      <c r="Y79" s="23"/>
      <c r="Z79" s="23"/>
    </row>
    <row r="80" ht="12.0" customHeight="1">
      <c r="A80" s="105" t="s">
        <v>245</v>
      </c>
      <c r="B80" s="128"/>
      <c r="C80" s="128"/>
      <c r="D80" s="128"/>
      <c r="E80" s="128"/>
      <c r="F80" s="128"/>
      <c r="G80" s="128"/>
      <c r="H80" s="104">
        <f>'Year 1'!J87</f>
        <v>0</v>
      </c>
      <c r="I80" s="104">
        <f>'Year 2'!J98</f>
        <v>0</v>
      </c>
      <c r="J80" s="104">
        <f>'Year 3'!J106</f>
        <v>0</v>
      </c>
      <c r="K80" s="104">
        <f>'Year 4'!J110</f>
        <v>0</v>
      </c>
      <c r="L80" s="104">
        <f>'Year 5'!J114</f>
        <v>0</v>
      </c>
      <c r="M80" s="104"/>
      <c r="N80" s="129">
        <f t="shared" si="15"/>
        <v>0</v>
      </c>
      <c r="O80" s="23"/>
      <c r="P80" s="23"/>
      <c r="Q80" s="23"/>
      <c r="R80" s="23"/>
      <c r="S80" s="23"/>
      <c r="T80" s="23"/>
      <c r="U80" s="23"/>
      <c r="V80" s="23"/>
      <c r="W80" s="23"/>
      <c r="X80" s="23"/>
      <c r="Y80" s="23"/>
      <c r="Z80" s="23"/>
    </row>
    <row r="81" ht="12.0" customHeight="1">
      <c r="A81" s="105" t="s">
        <v>154</v>
      </c>
      <c r="B81" s="128"/>
      <c r="C81" s="128"/>
      <c r="D81" s="128"/>
      <c r="E81" s="128"/>
      <c r="F81" s="128"/>
      <c r="G81" s="128"/>
      <c r="H81" s="104">
        <f>'Year 1'!J92</f>
        <v>0</v>
      </c>
      <c r="I81" s="104">
        <f>'Year 2'!J103</f>
        <v>0</v>
      </c>
      <c r="J81" s="104">
        <f>'Year 3'!J111</f>
        <v>0</v>
      </c>
      <c r="K81" s="104">
        <f>'Year 4'!J115</f>
        <v>0</v>
      </c>
      <c r="L81" s="104">
        <f>'Year 5'!J119</f>
        <v>0</v>
      </c>
      <c r="M81" s="104"/>
      <c r="N81" s="129">
        <f t="shared" si="15"/>
        <v>0</v>
      </c>
      <c r="O81" s="23"/>
      <c r="P81" s="23"/>
      <c r="Q81" s="23"/>
      <c r="R81" s="23"/>
      <c r="S81" s="23"/>
      <c r="T81" s="23"/>
      <c r="U81" s="23"/>
      <c r="V81" s="23"/>
      <c r="W81" s="23"/>
      <c r="X81" s="23"/>
      <c r="Y81" s="23"/>
      <c r="Z81" s="23"/>
    </row>
    <row r="82" ht="12.0" customHeight="1">
      <c r="A82" s="105" t="s">
        <v>246</v>
      </c>
      <c r="B82" s="128"/>
      <c r="C82" s="128"/>
      <c r="D82" s="128"/>
      <c r="E82" s="128"/>
      <c r="F82" s="128"/>
      <c r="G82" s="128"/>
      <c r="H82" s="104">
        <f>'Year 1'!J97</f>
        <v>0</v>
      </c>
      <c r="I82" s="104">
        <f>'Year 2'!J108</f>
        <v>0</v>
      </c>
      <c r="J82" s="104">
        <f>'Year 3'!J116</f>
        <v>0</v>
      </c>
      <c r="K82" s="104">
        <f>'Year 4'!J120</f>
        <v>0</v>
      </c>
      <c r="L82" s="104">
        <f>'Year 5'!J124</f>
        <v>0</v>
      </c>
      <c r="M82" s="104"/>
      <c r="N82" s="129">
        <f t="shared" si="15"/>
        <v>0</v>
      </c>
      <c r="O82" s="23"/>
      <c r="P82" s="23"/>
      <c r="Q82" s="23"/>
      <c r="R82" s="23"/>
      <c r="S82" s="23"/>
      <c r="T82" s="23"/>
      <c r="U82" s="23"/>
      <c r="V82" s="23"/>
      <c r="W82" s="23"/>
      <c r="X82" s="23"/>
      <c r="Y82" s="23"/>
      <c r="Z82" s="23"/>
    </row>
    <row r="83" ht="12.0" customHeight="1">
      <c r="A83" s="105"/>
      <c r="B83" s="128"/>
      <c r="C83" s="128"/>
      <c r="D83" s="128"/>
      <c r="E83" s="128"/>
      <c r="F83" s="128"/>
      <c r="G83" s="128"/>
      <c r="H83" s="104"/>
      <c r="I83" s="104"/>
      <c r="J83" s="104"/>
      <c r="K83" s="104"/>
      <c r="L83" s="104"/>
      <c r="M83" s="104"/>
      <c r="N83" s="129"/>
      <c r="O83" s="23"/>
      <c r="P83" s="23"/>
      <c r="Q83" s="23"/>
      <c r="R83" s="23"/>
      <c r="S83" s="23"/>
      <c r="T83" s="23"/>
      <c r="U83" s="23"/>
      <c r="V83" s="23"/>
      <c r="W83" s="23"/>
      <c r="X83" s="23"/>
      <c r="Y83" s="23"/>
      <c r="Z83" s="23"/>
    </row>
    <row r="84" ht="12.0" customHeight="1">
      <c r="A84" s="105" t="s">
        <v>247</v>
      </c>
      <c r="B84" s="128"/>
      <c r="C84" s="128"/>
      <c r="D84" s="128"/>
      <c r="E84" s="128"/>
      <c r="F84" s="128"/>
      <c r="G84" s="128"/>
      <c r="H84" s="104"/>
      <c r="I84" s="104"/>
      <c r="J84" s="104"/>
      <c r="K84" s="104"/>
      <c r="L84" s="104"/>
      <c r="M84" s="104"/>
      <c r="N84" s="129"/>
      <c r="O84" s="23"/>
      <c r="P84" s="23"/>
      <c r="Q84" s="23"/>
      <c r="R84" s="23"/>
      <c r="S84" s="23"/>
      <c r="T84" s="23"/>
      <c r="U84" s="23"/>
      <c r="V84" s="23"/>
      <c r="W84" s="23"/>
      <c r="X84" s="23"/>
      <c r="Y84" s="23"/>
      <c r="Z84" s="23"/>
    </row>
    <row r="85" ht="12.0" customHeight="1">
      <c r="A85" s="105">
        <f>'Year 5'!A127:B127</f>
        <v>0</v>
      </c>
      <c r="B85" s="105" t="str">
        <f>'Year 5'!B127:C127</f>
        <v/>
      </c>
      <c r="D85" s="128"/>
      <c r="E85" s="128"/>
      <c r="F85" s="128"/>
      <c r="G85" s="128"/>
      <c r="H85" s="104">
        <f>'Year 5'!O127</f>
        <v>0</v>
      </c>
      <c r="I85" s="104">
        <f>'Year 5'!P127</f>
        <v>0</v>
      </c>
      <c r="J85" s="104">
        <f>'Year 5'!Q127</f>
        <v>0</v>
      </c>
      <c r="K85" s="104">
        <f>'Year 5'!R127</f>
        <v>0</v>
      </c>
      <c r="L85" s="104">
        <f>'Year 5'!S127</f>
        <v>0</v>
      </c>
      <c r="M85" s="104"/>
      <c r="N85" s="129">
        <f t="shared" ref="N85:N90" si="16">SUM(H85:M85)</f>
        <v>0</v>
      </c>
      <c r="O85" s="23"/>
      <c r="P85" s="23"/>
      <c r="Q85" s="23"/>
      <c r="R85" s="23"/>
      <c r="S85" s="23"/>
      <c r="T85" s="23"/>
      <c r="U85" s="23"/>
      <c r="V85" s="23"/>
      <c r="W85" s="23"/>
      <c r="X85" s="23"/>
      <c r="Y85" s="23"/>
      <c r="Z85" s="23"/>
    </row>
    <row r="86" ht="12.0" hidden="1" customHeight="1">
      <c r="A86" s="105" t="str">
        <f>'Year 5'!A128:B128</f>
        <v/>
      </c>
      <c r="B86" s="105" t="str">
        <f>'Year 5'!B128:C128</f>
        <v/>
      </c>
      <c r="D86" s="128"/>
      <c r="E86" s="128"/>
      <c r="F86" s="128"/>
      <c r="G86" s="128"/>
      <c r="H86" s="104">
        <f>'Year 5'!O128</f>
        <v>0</v>
      </c>
      <c r="I86" s="104">
        <f>'Year 5'!P128</f>
        <v>0</v>
      </c>
      <c r="J86" s="104">
        <f>'Year 5'!Q128</f>
        <v>0</v>
      </c>
      <c r="K86" s="104">
        <f>'Year 5'!R128</f>
        <v>0</v>
      </c>
      <c r="L86" s="104">
        <f>'Year 5'!S128</f>
        <v>0</v>
      </c>
      <c r="M86" s="104"/>
      <c r="N86" s="129">
        <f t="shared" si="16"/>
        <v>0</v>
      </c>
      <c r="O86" s="23"/>
      <c r="P86" s="23"/>
      <c r="Q86" s="23"/>
      <c r="R86" s="23"/>
      <c r="S86" s="23"/>
      <c r="T86" s="23"/>
      <c r="U86" s="23"/>
      <c r="V86" s="23"/>
      <c r="W86" s="23"/>
      <c r="X86" s="23"/>
      <c r="Y86" s="23"/>
      <c r="Z86" s="23"/>
    </row>
    <row r="87" ht="12.0" hidden="1" customHeight="1">
      <c r="A87" s="105">
        <f>'Year 5'!A129:B129</f>
        <v>0</v>
      </c>
      <c r="B87" s="105" t="str">
        <f>'Year 5'!B129:C129</f>
        <v/>
      </c>
      <c r="D87" s="128"/>
      <c r="E87" s="128"/>
      <c r="F87" s="128"/>
      <c r="G87" s="128"/>
      <c r="H87" s="104">
        <f>'Year 5'!O129</f>
        <v>0</v>
      </c>
      <c r="I87" s="104">
        <f>'Year 5'!P129</f>
        <v>0</v>
      </c>
      <c r="J87" s="104">
        <f>'Year 5'!Q129</f>
        <v>0</v>
      </c>
      <c r="K87" s="104">
        <f>'Year 5'!R129</f>
        <v>0</v>
      </c>
      <c r="L87" s="104">
        <f>'Year 5'!S129</f>
        <v>0</v>
      </c>
      <c r="M87" s="104"/>
      <c r="N87" s="129">
        <f t="shared" si="16"/>
        <v>0</v>
      </c>
      <c r="O87" s="23"/>
      <c r="P87" s="23"/>
      <c r="Q87" s="23"/>
      <c r="R87" s="23"/>
      <c r="S87" s="23"/>
      <c r="T87" s="23"/>
      <c r="U87" s="23"/>
      <c r="V87" s="23"/>
      <c r="W87" s="23"/>
      <c r="X87" s="23"/>
      <c r="Y87" s="23"/>
      <c r="Z87" s="23"/>
    </row>
    <row r="88" ht="12.0" hidden="1" customHeight="1">
      <c r="A88" s="105">
        <f>'Year 5'!A130:B130</f>
        <v>0</v>
      </c>
      <c r="B88" s="105" t="str">
        <f>'Year 5'!B130:C130</f>
        <v/>
      </c>
      <c r="D88" s="128"/>
      <c r="E88" s="128"/>
      <c r="F88" s="128"/>
      <c r="G88" s="128"/>
      <c r="H88" s="104">
        <f>'Year 5'!O130</f>
        <v>0</v>
      </c>
      <c r="I88" s="104">
        <f>'Year 5'!P130</f>
        <v>0</v>
      </c>
      <c r="J88" s="104">
        <f>'Year 5'!Q130</f>
        <v>0</v>
      </c>
      <c r="K88" s="104">
        <f>'Year 5'!R130</f>
        <v>0</v>
      </c>
      <c r="L88" s="104">
        <f>'Year 5'!S130</f>
        <v>0</v>
      </c>
      <c r="M88" s="104"/>
      <c r="N88" s="129">
        <f t="shared" si="16"/>
        <v>0</v>
      </c>
      <c r="O88" s="23"/>
      <c r="P88" s="23"/>
      <c r="Q88" s="23"/>
      <c r="R88" s="23"/>
      <c r="S88" s="23"/>
      <c r="T88" s="23"/>
      <c r="U88" s="23"/>
      <c r="V88" s="23"/>
      <c r="W88" s="23"/>
      <c r="X88" s="23"/>
      <c r="Y88" s="23"/>
      <c r="Z88" s="23"/>
    </row>
    <row r="89" ht="12.0" hidden="1" customHeight="1">
      <c r="A89" s="105">
        <f>'Year 5'!A131:B131</f>
        <v>0</v>
      </c>
      <c r="B89" s="105" t="str">
        <f>'Year 5'!B131:C131</f>
        <v/>
      </c>
      <c r="D89" s="128"/>
      <c r="E89" s="128"/>
      <c r="F89" s="128"/>
      <c r="G89" s="128"/>
      <c r="H89" s="104">
        <f>'Year 5'!O131</f>
        <v>0</v>
      </c>
      <c r="I89" s="104">
        <f>'Year 5'!P131</f>
        <v>0</v>
      </c>
      <c r="J89" s="104">
        <f>'Year 5'!Q131</f>
        <v>0</v>
      </c>
      <c r="K89" s="104">
        <f>'Year 5'!R131</f>
        <v>0</v>
      </c>
      <c r="L89" s="104">
        <f>'Year 5'!S131</f>
        <v>0</v>
      </c>
      <c r="M89" s="104"/>
      <c r="N89" s="129">
        <f t="shared" si="16"/>
        <v>0</v>
      </c>
      <c r="O89" s="23"/>
      <c r="P89" s="23"/>
      <c r="Q89" s="23"/>
      <c r="R89" s="23"/>
      <c r="S89" s="23"/>
      <c r="T89" s="23"/>
      <c r="U89" s="23"/>
      <c r="V89" s="23"/>
      <c r="W89" s="23"/>
      <c r="X89" s="23"/>
      <c r="Y89" s="23"/>
      <c r="Z89" s="23"/>
    </row>
    <row r="90" ht="12.0" hidden="1" customHeight="1">
      <c r="A90" s="105">
        <f>'Year 5'!A132:B132</f>
        <v>0</v>
      </c>
      <c r="B90" s="105" t="str">
        <f>'Year 5'!B132:C132</f>
        <v/>
      </c>
      <c r="D90" s="128"/>
      <c r="E90" s="128"/>
      <c r="F90" s="128"/>
      <c r="G90" s="128"/>
      <c r="H90" s="104">
        <f>'Year 5'!O132</f>
        <v>0</v>
      </c>
      <c r="I90" s="104">
        <f>'Year 5'!P132</f>
        <v>0</v>
      </c>
      <c r="J90" s="104">
        <f>'Year 5'!Q132</f>
        <v>0</v>
      </c>
      <c r="K90" s="104">
        <f>'Year 5'!R132</f>
        <v>0</v>
      </c>
      <c r="L90" s="104">
        <f>'Year 5'!S132</f>
        <v>0</v>
      </c>
      <c r="M90" s="104"/>
      <c r="N90" s="129">
        <f t="shared" si="16"/>
        <v>0</v>
      </c>
      <c r="O90" s="23"/>
      <c r="P90" s="23"/>
      <c r="Q90" s="23"/>
      <c r="R90" s="23"/>
      <c r="S90" s="23"/>
      <c r="T90" s="23"/>
      <c r="U90" s="23"/>
      <c r="V90" s="23"/>
      <c r="W90" s="23"/>
      <c r="X90" s="23"/>
      <c r="Y90" s="23"/>
      <c r="Z90" s="23"/>
    </row>
    <row r="91" ht="0.75" customHeight="1">
      <c r="A91" s="105"/>
      <c r="B91" s="105"/>
      <c r="C91" s="4"/>
      <c r="D91" s="128"/>
      <c r="E91" s="128"/>
      <c r="F91" s="128"/>
      <c r="G91" s="128"/>
      <c r="H91" s="130"/>
      <c r="I91" s="130"/>
      <c r="J91" s="130"/>
      <c r="K91" s="130"/>
      <c r="L91" s="130"/>
      <c r="M91" s="130"/>
      <c r="N91" s="131"/>
      <c r="O91" s="23"/>
      <c r="P91" s="23"/>
      <c r="Q91" s="23"/>
      <c r="R91" s="23"/>
      <c r="S91" s="23"/>
      <c r="T91" s="23"/>
      <c r="U91" s="23"/>
      <c r="V91" s="23"/>
      <c r="W91" s="23"/>
      <c r="X91" s="23"/>
      <c r="Y91" s="23"/>
      <c r="Z91" s="23"/>
    </row>
    <row r="92" ht="12.0" customHeight="1">
      <c r="A92" s="105" t="s">
        <v>248</v>
      </c>
      <c r="D92" s="128"/>
      <c r="E92" s="128"/>
      <c r="F92" s="128"/>
      <c r="G92" s="128"/>
      <c r="H92" s="132">
        <f t="shared" ref="H92:L92" si="17">SUM(H85:H91)</f>
        <v>0</v>
      </c>
      <c r="I92" s="132">
        <f t="shared" si="17"/>
        <v>0</v>
      </c>
      <c r="J92" s="132">
        <f t="shared" si="17"/>
        <v>0</v>
      </c>
      <c r="K92" s="132">
        <f t="shared" si="17"/>
        <v>0</v>
      </c>
      <c r="L92" s="132">
        <f t="shared" si="17"/>
        <v>0</v>
      </c>
      <c r="M92" s="104"/>
      <c r="N92" s="129">
        <f>SUM(N85:N91)</f>
        <v>0</v>
      </c>
      <c r="O92" s="23"/>
      <c r="P92" s="23"/>
      <c r="Q92" s="23"/>
      <c r="R92" s="23"/>
      <c r="S92" s="23"/>
      <c r="T92" s="23"/>
      <c r="U92" s="23"/>
      <c r="V92" s="23"/>
      <c r="W92" s="23"/>
      <c r="X92" s="23"/>
      <c r="Y92" s="23"/>
      <c r="Z92" s="23"/>
    </row>
    <row r="93" ht="12.0" customHeight="1">
      <c r="A93" s="105"/>
      <c r="B93" s="128"/>
      <c r="C93" s="128"/>
      <c r="D93" s="128"/>
      <c r="E93" s="128"/>
      <c r="F93" s="128"/>
      <c r="G93" s="128"/>
      <c r="H93" s="104"/>
      <c r="I93" s="104"/>
      <c r="J93" s="104"/>
      <c r="K93" s="104"/>
      <c r="L93" s="104"/>
      <c r="M93" s="104"/>
      <c r="N93" s="129"/>
      <c r="O93" s="23"/>
      <c r="P93" s="23"/>
      <c r="Q93" s="23"/>
      <c r="R93" s="23"/>
      <c r="S93" s="23"/>
      <c r="T93" s="23"/>
      <c r="U93" s="23"/>
      <c r="V93" s="23"/>
      <c r="W93" s="23"/>
      <c r="X93" s="23"/>
      <c r="Y93" s="23"/>
      <c r="Z93" s="23"/>
    </row>
    <row r="94" ht="12.0" customHeight="1">
      <c r="A94" s="105" t="s">
        <v>249</v>
      </c>
      <c r="B94" s="128"/>
      <c r="C94" s="128"/>
      <c r="D94" s="128"/>
      <c r="E94" s="128"/>
      <c r="F94" s="128"/>
      <c r="G94" s="128"/>
      <c r="H94" s="104">
        <f>'Year 1'!J113</f>
        <v>0</v>
      </c>
      <c r="I94" s="104">
        <f>'Year 2'!J125</f>
        <v>0</v>
      </c>
      <c r="J94" s="104">
        <f>'Year 3'!J134</f>
        <v>0</v>
      </c>
      <c r="K94" s="104">
        <f>'Year 4'!J139</f>
        <v>0</v>
      </c>
      <c r="L94" s="104">
        <f>'Year 5'!J144</f>
        <v>0</v>
      </c>
      <c r="M94" s="104"/>
      <c r="N94" s="129">
        <f t="shared" ref="N94:N96" si="18">SUM(H94:M94)</f>
        <v>0</v>
      </c>
      <c r="O94" s="23"/>
      <c r="P94" s="23"/>
      <c r="Q94" s="23"/>
      <c r="R94" s="23"/>
      <c r="S94" s="23"/>
      <c r="T94" s="23"/>
      <c r="U94" s="23"/>
      <c r="V94" s="23"/>
      <c r="W94" s="23"/>
      <c r="X94" s="23"/>
      <c r="Y94" s="23"/>
      <c r="Z94" s="23"/>
    </row>
    <row r="95" ht="12.0" customHeight="1">
      <c r="A95" s="105" t="s">
        <v>250</v>
      </c>
      <c r="B95" s="128"/>
      <c r="C95" s="128"/>
      <c r="D95" s="128"/>
      <c r="E95" s="128"/>
      <c r="F95" s="128"/>
      <c r="G95" s="128"/>
      <c r="H95" s="104">
        <f>'Year 1'!J124</f>
        <v>5050</v>
      </c>
      <c r="I95" s="104">
        <f>'Year 2'!J138</f>
        <v>0</v>
      </c>
      <c r="J95" s="104">
        <f>'Year 3'!J145</f>
        <v>0</v>
      </c>
      <c r="K95" s="104">
        <f>'Year 4'!J150</f>
        <v>0</v>
      </c>
      <c r="L95" s="104">
        <f>'Year 5'!J155</f>
        <v>0</v>
      </c>
      <c r="M95" s="104"/>
      <c r="N95" s="129">
        <f t="shared" si="18"/>
        <v>5050</v>
      </c>
      <c r="O95" s="23"/>
      <c r="P95" s="23"/>
      <c r="Q95" s="23"/>
      <c r="R95" s="23"/>
      <c r="S95" s="23"/>
      <c r="T95" s="23"/>
      <c r="U95" s="23"/>
      <c r="V95" s="23"/>
      <c r="W95" s="23"/>
      <c r="X95" s="23"/>
      <c r="Y95" s="23"/>
      <c r="Z95" s="23"/>
    </row>
    <row r="96" ht="12.0" customHeight="1">
      <c r="A96" s="105" t="s">
        <v>251</v>
      </c>
      <c r="B96" s="128"/>
      <c r="C96" s="128"/>
      <c r="D96" s="128"/>
      <c r="E96" s="128"/>
      <c r="F96" s="128"/>
      <c r="G96" s="128"/>
      <c r="H96" s="130">
        <f>'Year 1'!J133</f>
        <v>0</v>
      </c>
      <c r="I96" s="130">
        <f>'Year 2'!J147</f>
        <v>0</v>
      </c>
      <c r="J96" s="130">
        <f>'Year 3'!J154</f>
        <v>0</v>
      </c>
      <c r="K96" s="130">
        <f>'Year 4'!J159</f>
        <v>0</v>
      </c>
      <c r="L96" s="130">
        <f>'Year 5'!J164</f>
        <v>0</v>
      </c>
      <c r="M96" s="130"/>
      <c r="N96" s="131">
        <f t="shared" si="18"/>
        <v>0</v>
      </c>
      <c r="O96" s="23"/>
      <c r="P96" s="23"/>
      <c r="Q96" s="23"/>
      <c r="R96" s="23"/>
      <c r="S96" s="23"/>
      <c r="T96" s="23"/>
      <c r="U96" s="23"/>
      <c r="V96" s="23"/>
      <c r="W96" s="23"/>
      <c r="X96" s="23"/>
      <c r="Y96" s="23"/>
      <c r="Z96" s="23"/>
    </row>
    <row r="97" ht="12.0" customHeight="1">
      <c r="A97" s="105" t="s">
        <v>252</v>
      </c>
      <c r="D97" s="128"/>
      <c r="E97" s="128"/>
      <c r="F97" s="128"/>
      <c r="G97" s="128"/>
      <c r="H97" s="104"/>
      <c r="I97" s="104"/>
      <c r="J97" s="104"/>
      <c r="K97" s="104"/>
      <c r="L97" s="104"/>
      <c r="M97" s="104"/>
      <c r="N97" s="133">
        <f>SUM(N79:N82) + SUM(N92:N96)</f>
        <v>5050</v>
      </c>
      <c r="O97" s="23"/>
      <c r="P97" s="23"/>
      <c r="Q97" s="23"/>
      <c r="R97" s="23"/>
      <c r="S97" s="23"/>
      <c r="T97" s="23"/>
      <c r="U97" s="23"/>
      <c r="V97" s="23"/>
      <c r="W97" s="23"/>
      <c r="X97" s="23"/>
      <c r="Y97" s="23"/>
      <c r="Z97" s="23"/>
    </row>
    <row r="98" ht="12.0" customHeight="1">
      <c r="A98" s="134" t="s">
        <v>253</v>
      </c>
      <c r="B98" s="135"/>
      <c r="C98" s="135"/>
      <c r="D98" s="135"/>
      <c r="E98" s="135"/>
      <c r="F98" s="135"/>
      <c r="G98" s="135"/>
      <c r="H98" s="136">
        <f t="shared" ref="H98:L98" si="19">SUM(H78:H82,H92,H94:H96)</f>
        <v>20261.04346</v>
      </c>
      <c r="I98" s="136">
        <f t="shared" si="19"/>
        <v>0</v>
      </c>
      <c r="J98" s="136">
        <f t="shared" si="19"/>
        <v>0</v>
      </c>
      <c r="K98" s="136">
        <f t="shared" si="19"/>
        <v>0</v>
      </c>
      <c r="L98" s="136">
        <f t="shared" si="19"/>
        <v>0</v>
      </c>
      <c r="M98" s="136">
        <f>SUM(M47:M96)</f>
        <v>0</v>
      </c>
      <c r="N98" s="136">
        <f>SUM(N78:N82,N92,N94:N96)</f>
        <v>20261.04346</v>
      </c>
      <c r="O98" s="135"/>
      <c r="P98" s="135"/>
      <c r="Q98" s="135"/>
      <c r="R98" s="135"/>
      <c r="S98" s="135"/>
      <c r="T98" s="135"/>
      <c r="U98" s="135"/>
      <c r="V98" s="135"/>
      <c r="W98" s="135"/>
      <c r="X98" s="135"/>
      <c r="Y98" s="135"/>
      <c r="Z98" s="135"/>
    </row>
    <row r="99" ht="12.0" customHeight="1">
      <c r="A99" s="3"/>
      <c r="B99" s="23"/>
      <c r="C99" s="23"/>
      <c r="D99" s="23"/>
      <c r="E99" s="23"/>
      <c r="F99" s="23"/>
      <c r="G99" s="23"/>
      <c r="H99" s="88"/>
      <c r="I99" s="88"/>
      <c r="J99" s="88"/>
      <c r="K99" s="88"/>
      <c r="L99" s="88"/>
      <c r="M99" s="88"/>
      <c r="N99" s="88"/>
      <c r="O99" s="23"/>
      <c r="P99" s="23"/>
      <c r="Q99" s="23"/>
      <c r="R99" s="23"/>
      <c r="S99" s="23"/>
      <c r="T99" s="23"/>
      <c r="U99" s="23"/>
      <c r="V99" s="23"/>
      <c r="W99" s="23"/>
      <c r="X99" s="23"/>
      <c r="Y99" s="23"/>
      <c r="Z99" s="23"/>
    </row>
    <row r="100" ht="12.0" customHeight="1">
      <c r="A100" s="3" t="s">
        <v>187</v>
      </c>
      <c r="B100" s="23"/>
      <c r="C100" s="23"/>
      <c r="D100" s="23"/>
      <c r="E100" s="23"/>
      <c r="F100" s="23"/>
      <c r="G100" s="23"/>
      <c r="H100" s="88">
        <f>'Year 1'!J135</f>
        <v>15211.04346</v>
      </c>
      <c r="I100" s="88">
        <f>'Year 2'!J149</f>
        <v>0</v>
      </c>
      <c r="J100" s="88">
        <f>'Year 3'!J156</f>
        <v>0</v>
      </c>
      <c r="K100" s="88">
        <f>'Year 4'!J161</f>
        <v>0</v>
      </c>
      <c r="L100" s="88">
        <f>'Year 5'!J166</f>
        <v>0</v>
      </c>
      <c r="M100" s="88"/>
      <c r="N100" s="137">
        <f t="shared" ref="N100:N101" si="20">SUM(H100:M100)</f>
        <v>15211.04346</v>
      </c>
      <c r="O100" s="23"/>
      <c r="P100" s="23"/>
      <c r="Q100" s="23"/>
      <c r="R100" s="23"/>
      <c r="S100" s="23"/>
      <c r="T100" s="23"/>
      <c r="U100" s="23"/>
      <c r="V100" s="23"/>
      <c r="W100" s="23"/>
      <c r="X100" s="23"/>
      <c r="Y100" s="23"/>
      <c r="Z100" s="23"/>
    </row>
    <row r="101" ht="12.0" customHeight="1">
      <c r="A101" s="134" t="s">
        <v>183</v>
      </c>
      <c r="B101" s="135"/>
      <c r="C101" s="135"/>
      <c r="D101" s="135"/>
      <c r="E101" s="135"/>
      <c r="F101" s="135"/>
      <c r="G101" s="135"/>
      <c r="H101" s="136">
        <f>'Year 1'!J142</f>
        <v>0</v>
      </c>
      <c r="I101" s="136">
        <f>'Year 2'!J150</f>
        <v>0</v>
      </c>
      <c r="J101" s="136">
        <f>'Year 3'!J157</f>
        <v>0</v>
      </c>
      <c r="K101" s="136">
        <f>'Year 4'!J162</f>
        <v>0</v>
      </c>
      <c r="L101" s="136">
        <f>'Year 5'!J167</f>
        <v>0</v>
      </c>
      <c r="M101" s="136"/>
      <c r="N101" s="138">
        <f t="shared" si="20"/>
        <v>0</v>
      </c>
      <c r="O101" s="135"/>
      <c r="P101" s="135"/>
      <c r="Q101" s="135"/>
      <c r="R101" s="135"/>
      <c r="S101" s="135"/>
      <c r="T101" s="135"/>
      <c r="U101" s="135"/>
      <c r="V101" s="135"/>
      <c r="W101" s="135"/>
      <c r="X101" s="135"/>
      <c r="Y101" s="135"/>
      <c r="Z101" s="135"/>
    </row>
    <row r="102" ht="12.0" customHeight="1">
      <c r="A102" s="134"/>
      <c r="B102" s="135"/>
      <c r="C102" s="135"/>
      <c r="D102" s="135"/>
      <c r="E102" s="135"/>
      <c r="F102" s="135"/>
      <c r="G102" s="135"/>
      <c r="H102" s="136"/>
      <c r="I102" s="136"/>
      <c r="J102" s="136"/>
      <c r="K102" s="136"/>
      <c r="L102" s="136"/>
      <c r="M102" s="136"/>
      <c r="N102" s="136"/>
      <c r="O102" s="135"/>
      <c r="P102" s="135"/>
      <c r="Q102" s="135"/>
      <c r="R102" s="135"/>
      <c r="S102" s="135"/>
      <c r="T102" s="135"/>
      <c r="U102" s="135"/>
      <c r="V102" s="135"/>
      <c r="W102" s="135"/>
      <c r="X102" s="135"/>
      <c r="Y102" s="135"/>
      <c r="Z102" s="135"/>
    </row>
    <row r="103" ht="12.0" customHeight="1">
      <c r="A103" s="134" t="s">
        <v>190</v>
      </c>
      <c r="B103" s="135"/>
      <c r="C103" s="135"/>
      <c r="D103" s="135"/>
      <c r="E103" s="135"/>
      <c r="F103" s="135"/>
      <c r="G103" s="135"/>
      <c r="H103" s="136">
        <f>'Year 1'!J143</f>
        <v>20261.04346</v>
      </c>
      <c r="I103" s="136">
        <f>'Year 2'!J151</f>
        <v>0</v>
      </c>
      <c r="J103" s="136">
        <f>'Year 3'!J158</f>
        <v>0</v>
      </c>
      <c r="K103" s="136">
        <f>'Year 4'!J163</f>
        <v>0</v>
      </c>
      <c r="L103" s="136">
        <f>'Year 5'!J168</f>
        <v>0</v>
      </c>
      <c r="M103" s="136"/>
      <c r="N103" s="138">
        <f t="shared" ref="N103:N104" si="21">SUM(H103:M103)</f>
        <v>20261.04346</v>
      </c>
      <c r="O103" s="135"/>
      <c r="P103" s="135"/>
      <c r="Q103" s="135"/>
      <c r="R103" s="135"/>
      <c r="S103" s="135"/>
      <c r="T103" s="135"/>
      <c r="U103" s="135"/>
      <c r="V103" s="135"/>
      <c r="W103" s="135"/>
      <c r="X103" s="135"/>
      <c r="Y103" s="135"/>
      <c r="Z103" s="135"/>
    </row>
    <row r="104" ht="12.0" customHeight="1">
      <c r="A104" s="134" t="s">
        <v>183</v>
      </c>
      <c r="B104" s="135"/>
      <c r="C104" s="135"/>
      <c r="D104" s="135"/>
      <c r="E104" s="135"/>
      <c r="F104" s="135"/>
      <c r="G104" s="135"/>
      <c r="H104" s="139">
        <f>'Year 1'!J142</f>
        <v>0</v>
      </c>
      <c r="I104" s="139">
        <f>'Year 2'!J150</f>
        <v>0</v>
      </c>
      <c r="J104" s="139">
        <f>'Year 3'!J157</f>
        <v>0</v>
      </c>
      <c r="K104" s="139">
        <f>'Year 4'!J162</f>
        <v>0</v>
      </c>
      <c r="L104" s="139">
        <f>'Year 5'!J167</f>
        <v>0</v>
      </c>
      <c r="M104" s="139"/>
      <c r="N104" s="140">
        <f t="shared" si="21"/>
        <v>0</v>
      </c>
      <c r="O104" s="135"/>
      <c r="P104" s="135"/>
      <c r="Q104" s="135"/>
      <c r="R104" s="135"/>
      <c r="S104" s="135"/>
      <c r="T104" s="135"/>
      <c r="U104" s="135"/>
      <c r="V104" s="135"/>
      <c r="W104" s="135"/>
      <c r="X104" s="135"/>
      <c r="Y104" s="135"/>
      <c r="Z104" s="135"/>
    </row>
    <row r="105" ht="12.0" customHeight="1">
      <c r="A105" s="141" t="s">
        <v>254</v>
      </c>
      <c r="B105" s="142"/>
      <c r="C105" s="142"/>
      <c r="D105" s="142"/>
      <c r="E105" s="142"/>
      <c r="F105" s="142"/>
      <c r="G105" s="142"/>
      <c r="H105" s="143">
        <f t="shared" ref="H105:L105" si="22">SUM(H103:H104)</f>
        <v>20261.04346</v>
      </c>
      <c r="I105" s="143">
        <f t="shared" si="22"/>
        <v>0</v>
      </c>
      <c r="J105" s="143">
        <f t="shared" si="22"/>
        <v>0</v>
      </c>
      <c r="K105" s="143">
        <f t="shared" si="22"/>
        <v>0</v>
      </c>
      <c r="L105" s="143">
        <f t="shared" si="22"/>
        <v>0</v>
      </c>
      <c r="M105" s="143"/>
      <c r="N105" s="144">
        <f>SUM(N103:N104)</f>
        <v>20261.04346</v>
      </c>
      <c r="O105" s="23"/>
      <c r="P105" s="23"/>
      <c r="Q105" s="23"/>
      <c r="R105" s="23"/>
      <c r="S105" s="23"/>
      <c r="T105" s="23"/>
      <c r="U105" s="23"/>
      <c r="V105" s="23"/>
      <c r="W105" s="23"/>
      <c r="X105" s="23"/>
      <c r="Y105" s="23"/>
      <c r="Z105" s="23"/>
    </row>
    <row r="106" ht="12.0" customHeight="1">
      <c r="A106" s="3"/>
      <c r="B106" s="23"/>
      <c r="C106" s="23"/>
      <c r="D106" s="23"/>
      <c r="E106" s="23"/>
      <c r="F106" s="23"/>
      <c r="G106" s="23"/>
      <c r="H106" s="88"/>
      <c r="I106" s="88"/>
      <c r="J106" s="88"/>
      <c r="K106" s="88"/>
      <c r="L106" s="88"/>
      <c r="M106" s="88"/>
      <c r="N106" s="88"/>
      <c r="O106" s="23"/>
      <c r="P106" s="23"/>
      <c r="Q106" s="23"/>
      <c r="R106" s="23"/>
      <c r="S106" s="23"/>
      <c r="T106" s="23"/>
      <c r="U106" s="23"/>
      <c r="V106" s="23"/>
      <c r="W106" s="23"/>
      <c r="X106" s="23"/>
      <c r="Y106" s="23"/>
      <c r="Z106" s="23"/>
    </row>
    <row r="107" ht="12.0" customHeight="1">
      <c r="A107" s="141" t="s">
        <v>254</v>
      </c>
      <c r="B107" s="142"/>
      <c r="C107" s="142"/>
      <c r="D107" s="142"/>
      <c r="E107" s="142"/>
      <c r="F107" s="142"/>
      <c r="G107" s="142"/>
      <c r="H107" s="143">
        <f>'Year 1'!J144</f>
        <v>20261.04346</v>
      </c>
      <c r="I107" s="143">
        <f>'Year 2'!J152</f>
        <v>0</v>
      </c>
      <c r="J107" s="143">
        <f>'Year 3'!J159</f>
        <v>0</v>
      </c>
      <c r="K107" s="143">
        <f>'Year 4'!J164</f>
        <v>0</v>
      </c>
      <c r="L107" s="143">
        <f>'Year 5'!J169</f>
        <v>0</v>
      </c>
      <c r="M107" s="143"/>
      <c r="N107" s="145">
        <f>SUM(H107:M107)</f>
        <v>20261.04346</v>
      </c>
      <c r="O107" s="23"/>
      <c r="P107" s="23"/>
      <c r="Q107" s="23"/>
      <c r="R107" s="23"/>
      <c r="S107" s="23"/>
      <c r="T107" s="23"/>
      <c r="U107" s="23"/>
      <c r="V107" s="23"/>
      <c r="W107" s="23"/>
      <c r="X107" s="23"/>
      <c r="Y107" s="23"/>
      <c r="Z107" s="23"/>
    </row>
    <row r="108" ht="12.0" customHeight="1">
      <c r="A108" s="23"/>
      <c r="B108" s="23"/>
      <c r="C108" s="23"/>
      <c r="D108" s="23"/>
      <c r="E108" s="23"/>
      <c r="F108" s="23"/>
      <c r="G108" s="23"/>
      <c r="H108" s="88"/>
      <c r="I108" s="88"/>
      <c r="J108" s="88"/>
      <c r="K108" s="88"/>
      <c r="L108" s="88"/>
      <c r="M108" s="88"/>
      <c r="N108" s="88"/>
      <c r="O108" s="23"/>
      <c r="P108" s="23"/>
      <c r="Q108" s="23"/>
      <c r="R108" s="23"/>
      <c r="S108" s="23"/>
      <c r="T108" s="23"/>
      <c r="U108" s="23"/>
      <c r="V108" s="23"/>
      <c r="W108" s="23"/>
      <c r="X108" s="23"/>
      <c r="Y108" s="23"/>
      <c r="Z108" s="23"/>
    </row>
    <row r="109" ht="12.0" hidden="1" customHeight="1">
      <c r="A109" s="23"/>
      <c r="B109" s="23"/>
      <c r="C109" s="4"/>
      <c r="D109" s="4"/>
      <c r="E109" s="23"/>
      <c r="F109" s="23"/>
      <c r="G109" s="23"/>
      <c r="H109" s="146" t="str">
        <f>'Year 1'!H3:J3</f>
        <v/>
      </c>
      <c r="J109" s="88"/>
      <c r="K109" s="88"/>
      <c r="L109" s="88"/>
      <c r="M109" s="88"/>
      <c r="N109" s="88"/>
      <c r="O109" s="23"/>
      <c r="P109" s="23"/>
      <c r="Q109" s="23"/>
      <c r="R109" s="23"/>
      <c r="S109" s="23"/>
      <c r="T109" s="23"/>
      <c r="U109" s="23"/>
      <c r="V109" s="23"/>
      <c r="W109" s="23"/>
      <c r="X109" s="23"/>
      <c r="Y109" s="23"/>
      <c r="Z109" s="23"/>
    </row>
    <row r="110" ht="12.0" customHeight="1">
      <c r="A110" s="1" t="str">
        <f>'Year 1'!A3:B3</f>
        <v>Budget Prepared by:</v>
      </c>
      <c r="B110" s="23"/>
      <c r="C110" s="4" t="str">
        <f>'Year 1'!C3:D3</f>
        <v/>
      </c>
      <c r="E110" s="23"/>
      <c r="F110" s="23"/>
      <c r="G110" s="23"/>
      <c r="H110" s="88"/>
      <c r="I110" s="88"/>
      <c r="J110" s="88"/>
      <c r="K110" s="88"/>
      <c r="L110" s="88"/>
      <c r="M110" s="86"/>
      <c r="N110" s="88"/>
      <c r="O110" s="23"/>
      <c r="P110" s="23"/>
      <c r="Q110" s="23"/>
      <c r="R110" s="23"/>
      <c r="S110" s="23"/>
      <c r="T110" s="23"/>
      <c r="U110" s="23"/>
      <c r="V110" s="23"/>
      <c r="W110" s="23"/>
      <c r="X110" s="23"/>
      <c r="Y110" s="23"/>
      <c r="Z110" s="23"/>
    </row>
    <row r="111" ht="12.0" customHeight="1">
      <c r="A111" s="1" t="s">
        <v>58</v>
      </c>
      <c r="B111" s="4"/>
      <c r="C111" s="79" t="str">
        <f>'Year 1'!F3</f>
        <v/>
      </c>
      <c r="D111" s="23"/>
      <c r="E111" s="23"/>
      <c r="F111" s="23"/>
      <c r="G111" s="23"/>
      <c r="H111" s="45"/>
      <c r="I111" s="45"/>
      <c r="J111" s="45"/>
      <c r="K111" s="45"/>
      <c r="L111" s="45"/>
      <c r="M111" s="45"/>
      <c r="N111" s="45"/>
      <c r="O111" s="4"/>
      <c r="P111" s="4"/>
      <c r="Q111" s="4"/>
      <c r="R111" s="4"/>
      <c r="S111" s="4"/>
      <c r="T111" s="4"/>
      <c r="U111" s="4"/>
      <c r="V111" s="4"/>
      <c r="W111" s="4"/>
      <c r="X111" s="4"/>
      <c r="Y111" s="4"/>
      <c r="Z111" s="4"/>
    </row>
    <row r="112" ht="12.75" customHeight="1">
      <c r="A112" s="147" t="s">
        <v>59</v>
      </c>
      <c r="B112" s="23"/>
      <c r="C112" s="146" t="str">
        <f>H109</f>
        <v/>
      </c>
      <c r="E112" s="23"/>
      <c r="F112" s="23"/>
      <c r="G112" s="23"/>
      <c r="H112" s="88"/>
      <c r="I112" s="88"/>
      <c r="J112" s="88"/>
      <c r="K112" s="88"/>
      <c r="L112" s="88"/>
      <c r="M112" s="88"/>
      <c r="N112" s="88"/>
      <c r="O112" s="23"/>
      <c r="P112" s="23"/>
      <c r="Q112" s="23"/>
      <c r="R112" s="23"/>
      <c r="S112" s="23"/>
      <c r="T112" s="23"/>
      <c r="U112" s="23"/>
      <c r="V112" s="23"/>
      <c r="W112" s="23"/>
      <c r="X112" s="23"/>
      <c r="Y112" s="23"/>
      <c r="Z112" s="23"/>
    </row>
    <row r="113" ht="12.0" customHeight="1">
      <c r="A113" s="23"/>
      <c r="B113" s="23"/>
      <c r="C113" s="79"/>
      <c r="D113" s="23"/>
      <c r="E113" s="23"/>
      <c r="F113" s="23"/>
      <c r="G113" s="23"/>
      <c r="H113" s="88"/>
      <c r="I113" s="88"/>
      <c r="J113" s="88"/>
      <c r="K113" s="88"/>
      <c r="L113" s="88"/>
      <c r="M113" s="88"/>
      <c r="N113" s="88"/>
      <c r="O113" s="23"/>
      <c r="P113" s="23"/>
      <c r="Q113" s="23"/>
      <c r="R113" s="23"/>
      <c r="S113" s="23"/>
      <c r="T113" s="23"/>
      <c r="U113" s="23"/>
      <c r="V113" s="23"/>
      <c r="W113" s="23"/>
      <c r="X113" s="23"/>
      <c r="Y113" s="23"/>
      <c r="Z113" s="23"/>
    </row>
    <row r="114" ht="12.0" customHeight="1">
      <c r="A114" s="23"/>
      <c r="B114" s="23"/>
      <c r="C114" s="23"/>
      <c r="D114" s="23"/>
      <c r="E114" s="23"/>
      <c r="F114" s="23"/>
      <c r="G114" s="23"/>
      <c r="H114" s="88"/>
      <c r="I114" s="88"/>
      <c r="J114" s="88"/>
      <c r="K114" s="88"/>
      <c r="L114" s="88"/>
      <c r="M114" s="88"/>
      <c r="N114" s="88"/>
      <c r="O114" s="23"/>
      <c r="P114" s="23"/>
      <c r="Q114" s="23"/>
      <c r="R114" s="23"/>
      <c r="S114" s="23"/>
      <c r="T114" s="23"/>
      <c r="U114" s="23"/>
      <c r="V114" s="23"/>
      <c r="W114" s="23"/>
      <c r="X114" s="23"/>
      <c r="Y114" s="23"/>
      <c r="Z114" s="23"/>
    </row>
    <row r="115" ht="12.0" customHeight="1">
      <c r="A115" s="148" t="s">
        <v>50</v>
      </c>
      <c r="O115" s="23"/>
      <c r="P115" s="23"/>
      <c r="Q115" s="23"/>
      <c r="R115" s="23"/>
      <c r="S115" s="23"/>
      <c r="T115" s="23"/>
      <c r="U115" s="23"/>
      <c r="V115" s="23"/>
      <c r="W115" s="23"/>
      <c r="X115" s="23"/>
      <c r="Y115" s="23"/>
      <c r="Z115" s="23"/>
    </row>
    <row r="116" ht="12.0" customHeight="1">
      <c r="A116" s="23"/>
      <c r="B116" s="23"/>
      <c r="C116" s="23"/>
      <c r="E116" s="23"/>
      <c r="F116" s="23"/>
      <c r="G116" s="23"/>
      <c r="H116" s="23"/>
      <c r="J116" s="88"/>
      <c r="K116" s="88"/>
      <c r="L116" s="88"/>
      <c r="M116" s="88"/>
      <c r="N116" s="88"/>
      <c r="O116" s="23"/>
      <c r="P116" s="23"/>
      <c r="Q116" s="23"/>
      <c r="R116" s="23"/>
      <c r="S116" s="23"/>
      <c r="T116" s="23"/>
      <c r="U116" s="23"/>
      <c r="V116" s="23"/>
      <c r="W116" s="23"/>
      <c r="X116" s="23"/>
      <c r="Y116" s="23"/>
      <c r="Z116" s="23"/>
    </row>
    <row r="117" ht="12.0" customHeight="1">
      <c r="A117" s="23"/>
      <c r="B117" s="23"/>
      <c r="C117" s="23"/>
      <c r="E117" s="23"/>
      <c r="F117" s="23"/>
      <c r="G117" s="23"/>
      <c r="H117" s="88"/>
      <c r="I117" s="88"/>
      <c r="J117" s="88"/>
      <c r="K117" s="88"/>
      <c r="L117" s="88"/>
      <c r="M117" s="88"/>
      <c r="N117" s="88"/>
      <c r="O117" s="23"/>
      <c r="P117" s="23"/>
      <c r="Q117" s="23"/>
      <c r="R117" s="23"/>
      <c r="S117" s="23"/>
      <c r="T117" s="23"/>
      <c r="U117" s="23"/>
      <c r="V117" s="23"/>
      <c r="W117" s="23"/>
      <c r="X117" s="23"/>
      <c r="Y117" s="23"/>
      <c r="Z117" s="23"/>
    </row>
    <row r="118" ht="12.0" customHeight="1">
      <c r="A118" s="23"/>
      <c r="B118" s="23"/>
      <c r="C118" s="23"/>
      <c r="E118" s="23"/>
      <c r="F118" s="23"/>
      <c r="G118" s="23"/>
      <c r="H118" s="88"/>
      <c r="I118" s="88"/>
      <c r="J118" s="88"/>
      <c r="K118" s="88"/>
      <c r="L118" s="88"/>
      <c r="M118" s="88"/>
      <c r="N118" s="88"/>
      <c r="O118" s="23"/>
      <c r="P118" s="23"/>
      <c r="Q118" s="23"/>
      <c r="R118" s="23"/>
      <c r="S118" s="23"/>
      <c r="T118" s="23"/>
      <c r="U118" s="23"/>
      <c r="V118" s="23"/>
      <c r="W118" s="23"/>
      <c r="X118" s="23"/>
      <c r="Y118" s="23"/>
      <c r="Z118" s="23"/>
    </row>
    <row r="119" ht="12.0" customHeight="1">
      <c r="A119" s="23"/>
      <c r="B119" s="23"/>
      <c r="C119" s="23"/>
      <c r="E119" s="23"/>
      <c r="F119" s="23"/>
      <c r="G119" s="23"/>
      <c r="H119" s="88"/>
      <c r="I119" s="88"/>
      <c r="J119" s="88"/>
      <c r="K119" s="88"/>
      <c r="L119" s="88"/>
      <c r="M119" s="88"/>
      <c r="N119" s="88"/>
      <c r="O119" s="23"/>
      <c r="P119" s="23"/>
      <c r="Q119" s="23"/>
      <c r="R119" s="23"/>
      <c r="S119" s="23"/>
      <c r="T119" s="23"/>
      <c r="U119" s="23"/>
      <c r="V119" s="23"/>
      <c r="W119" s="23"/>
      <c r="X119" s="23"/>
      <c r="Y119" s="23"/>
      <c r="Z119" s="23"/>
    </row>
    <row r="120" ht="12.0" customHeight="1">
      <c r="A120" s="23"/>
      <c r="B120" s="23"/>
      <c r="C120" s="23"/>
      <c r="D120" s="23"/>
      <c r="E120" s="23"/>
      <c r="F120" s="23"/>
      <c r="G120" s="23"/>
      <c r="H120" s="88"/>
      <c r="I120" s="88"/>
      <c r="J120" s="88"/>
      <c r="K120" s="88"/>
      <c r="L120" s="88"/>
      <c r="M120" s="88"/>
      <c r="N120" s="88"/>
      <c r="O120" s="23"/>
      <c r="P120" s="23"/>
      <c r="Q120" s="23"/>
      <c r="R120" s="23"/>
      <c r="S120" s="23"/>
      <c r="T120" s="23"/>
      <c r="U120" s="23"/>
      <c r="V120" s="23"/>
      <c r="W120" s="23"/>
      <c r="X120" s="23"/>
      <c r="Y120" s="23"/>
      <c r="Z120" s="23"/>
    </row>
    <row r="121" ht="12.0" customHeight="1">
      <c r="A121" s="23"/>
      <c r="B121" s="23"/>
      <c r="C121" s="23"/>
      <c r="D121" s="23"/>
      <c r="E121" s="23"/>
      <c r="F121" s="23"/>
      <c r="G121" s="23"/>
      <c r="H121" s="88"/>
      <c r="I121" s="88"/>
      <c r="J121" s="88"/>
      <c r="K121" s="88"/>
      <c r="L121" s="88"/>
      <c r="M121" s="88"/>
      <c r="N121" s="88"/>
      <c r="O121" s="23"/>
      <c r="P121" s="23"/>
      <c r="Q121" s="23"/>
      <c r="R121" s="23"/>
      <c r="S121" s="23"/>
      <c r="T121" s="23"/>
      <c r="U121" s="23"/>
      <c r="V121" s="23"/>
      <c r="W121" s="23"/>
      <c r="X121" s="23"/>
      <c r="Y121" s="23"/>
      <c r="Z121" s="23"/>
    </row>
    <row r="122" ht="12.0" customHeight="1">
      <c r="A122" s="23"/>
      <c r="B122" s="23"/>
      <c r="C122" s="23"/>
      <c r="D122" s="23"/>
      <c r="E122" s="23"/>
      <c r="F122" s="23"/>
      <c r="G122" s="23"/>
      <c r="H122" s="88"/>
      <c r="I122" s="88"/>
      <c r="J122" s="88"/>
      <c r="K122" s="88"/>
      <c r="L122" s="88"/>
      <c r="M122" s="88"/>
      <c r="N122" s="88"/>
      <c r="O122" s="23"/>
      <c r="P122" s="23"/>
      <c r="Q122" s="23"/>
      <c r="R122" s="23"/>
      <c r="S122" s="23"/>
      <c r="T122" s="23"/>
      <c r="U122" s="23"/>
      <c r="V122" s="23"/>
      <c r="W122" s="23"/>
      <c r="X122" s="23"/>
      <c r="Y122" s="23"/>
      <c r="Z122" s="23"/>
    </row>
    <row r="123" ht="12.0" customHeight="1">
      <c r="A123" s="23"/>
      <c r="B123" s="23"/>
      <c r="C123" s="23"/>
      <c r="D123" s="23"/>
      <c r="E123" s="23"/>
      <c r="F123" s="23"/>
      <c r="G123" s="23"/>
      <c r="H123" s="88"/>
      <c r="I123" s="88"/>
      <c r="J123" s="88"/>
      <c r="K123" s="88"/>
      <c r="L123" s="88"/>
      <c r="M123" s="88"/>
      <c r="N123" s="88"/>
      <c r="O123" s="23"/>
      <c r="P123" s="23"/>
      <c r="Q123" s="23"/>
      <c r="R123" s="23"/>
      <c r="S123" s="23"/>
      <c r="T123" s="23"/>
      <c r="U123" s="23"/>
      <c r="V123" s="23"/>
      <c r="W123" s="23"/>
      <c r="X123" s="23"/>
      <c r="Y123" s="23"/>
      <c r="Z123" s="23"/>
    </row>
    <row r="124" ht="12.0" customHeight="1">
      <c r="A124" s="23"/>
      <c r="B124" s="23"/>
      <c r="C124" s="23"/>
      <c r="D124" s="23"/>
      <c r="E124" s="23"/>
      <c r="F124" s="23"/>
      <c r="G124" s="23"/>
      <c r="H124" s="88"/>
      <c r="I124" s="88"/>
      <c r="J124" s="88"/>
      <c r="K124" s="88"/>
      <c r="L124" s="88"/>
      <c r="M124" s="88"/>
      <c r="N124" s="88"/>
      <c r="O124" s="23"/>
      <c r="P124" s="23"/>
      <c r="Q124" s="23"/>
      <c r="R124" s="23"/>
      <c r="S124" s="23"/>
      <c r="T124" s="23"/>
      <c r="U124" s="23"/>
      <c r="V124" s="23"/>
      <c r="W124" s="23"/>
      <c r="X124" s="23"/>
      <c r="Y124" s="23"/>
      <c r="Z124" s="23"/>
    </row>
    <row r="125" ht="12.0" customHeight="1">
      <c r="A125" s="23"/>
      <c r="B125" s="23"/>
      <c r="C125" s="23"/>
      <c r="D125" s="23"/>
      <c r="E125" s="23"/>
      <c r="F125" s="23"/>
      <c r="G125" s="23"/>
      <c r="H125" s="88"/>
      <c r="I125" s="88"/>
      <c r="J125" s="88"/>
      <c r="K125" s="88"/>
      <c r="L125" s="88"/>
      <c r="M125" s="88"/>
      <c r="N125" s="88"/>
      <c r="O125" s="23"/>
      <c r="P125" s="23"/>
      <c r="Q125" s="23"/>
      <c r="R125" s="23"/>
      <c r="S125" s="23"/>
      <c r="T125" s="23"/>
      <c r="U125" s="23"/>
      <c r="V125" s="23"/>
      <c r="W125" s="23"/>
      <c r="X125" s="23"/>
      <c r="Y125" s="23"/>
      <c r="Z125" s="23"/>
    </row>
    <row r="126" ht="12.0" customHeight="1">
      <c r="A126" s="23"/>
      <c r="B126" s="23"/>
      <c r="C126" s="23"/>
      <c r="D126" s="23"/>
      <c r="E126" s="23"/>
      <c r="F126" s="23"/>
      <c r="G126" s="23"/>
      <c r="H126" s="88"/>
      <c r="I126" s="88"/>
      <c r="J126" s="88"/>
      <c r="K126" s="88"/>
      <c r="L126" s="88"/>
      <c r="M126" s="88"/>
      <c r="N126" s="88"/>
      <c r="O126" s="23"/>
      <c r="P126" s="23"/>
      <c r="Q126" s="23"/>
      <c r="R126" s="23"/>
      <c r="S126" s="23"/>
      <c r="T126" s="23"/>
      <c r="U126" s="23"/>
      <c r="V126" s="23"/>
      <c r="W126" s="23"/>
      <c r="X126" s="23"/>
      <c r="Y126" s="23"/>
      <c r="Z126" s="23"/>
    </row>
    <row r="127" ht="12.0" customHeight="1">
      <c r="A127" s="23"/>
      <c r="B127" s="23"/>
      <c r="C127" s="23"/>
      <c r="D127" s="23"/>
      <c r="E127" s="23"/>
      <c r="F127" s="23"/>
      <c r="G127" s="23"/>
      <c r="H127" s="88"/>
      <c r="I127" s="88"/>
      <c r="J127" s="88"/>
      <c r="K127" s="88"/>
      <c r="L127" s="88"/>
      <c r="M127" s="88"/>
      <c r="N127" s="88"/>
      <c r="O127" s="23"/>
      <c r="P127" s="23"/>
      <c r="Q127" s="23"/>
      <c r="R127" s="23"/>
      <c r="S127" s="23"/>
      <c r="T127" s="23"/>
      <c r="U127" s="23"/>
      <c r="V127" s="23"/>
      <c r="W127" s="23"/>
      <c r="X127" s="23"/>
      <c r="Y127" s="23"/>
      <c r="Z127" s="23"/>
    </row>
    <row r="128" ht="12.0" customHeight="1">
      <c r="A128" s="23"/>
      <c r="B128" s="23"/>
      <c r="C128" s="23"/>
      <c r="D128" s="23"/>
      <c r="E128" s="23"/>
      <c r="F128" s="23"/>
      <c r="G128" s="23"/>
      <c r="H128" s="88"/>
      <c r="I128" s="88"/>
      <c r="J128" s="88"/>
      <c r="K128" s="88"/>
      <c r="L128" s="88"/>
      <c r="M128" s="88"/>
      <c r="N128" s="88"/>
      <c r="O128" s="23"/>
      <c r="P128" s="23"/>
      <c r="Q128" s="23"/>
      <c r="R128" s="23"/>
      <c r="S128" s="23"/>
      <c r="T128" s="23"/>
      <c r="U128" s="23"/>
      <c r="V128" s="23"/>
      <c r="W128" s="23"/>
      <c r="X128" s="23"/>
      <c r="Y128" s="23"/>
      <c r="Z128" s="23"/>
    </row>
    <row r="129" ht="12.0" customHeight="1">
      <c r="A129" s="23"/>
      <c r="B129" s="23"/>
      <c r="C129" s="23"/>
      <c r="D129" s="23"/>
      <c r="E129" s="23"/>
      <c r="F129" s="23"/>
      <c r="G129" s="23"/>
      <c r="H129" s="88"/>
      <c r="I129" s="88"/>
      <c r="J129" s="88"/>
      <c r="K129" s="88"/>
      <c r="L129" s="88"/>
      <c r="M129" s="88"/>
      <c r="N129" s="88"/>
      <c r="O129" s="23"/>
      <c r="P129" s="23"/>
      <c r="Q129" s="23"/>
      <c r="R129" s="23"/>
      <c r="S129" s="23"/>
      <c r="T129" s="23"/>
      <c r="U129" s="23"/>
      <c r="V129" s="23"/>
      <c r="W129" s="23"/>
      <c r="X129" s="23"/>
      <c r="Y129" s="23"/>
      <c r="Z129" s="23"/>
    </row>
    <row r="130" ht="12.0" customHeight="1">
      <c r="A130" s="23"/>
      <c r="B130" s="23"/>
      <c r="C130" s="23"/>
      <c r="D130" s="23"/>
      <c r="E130" s="23"/>
      <c r="F130" s="23"/>
      <c r="G130" s="23"/>
      <c r="H130" s="88"/>
      <c r="I130" s="88"/>
      <c r="J130" s="88"/>
      <c r="K130" s="88"/>
      <c r="L130" s="88"/>
      <c r="M130" s="88"/>
      <c r="N130" s="88"/>
      <c r="O130" s="23"/>
      <c r="P130" s="23"/>
      <c r="Q130" s="23"/>
      <c r="R130" s="23"/>
      <c r="S130" s="23"/>
      <c r="T130" s="23"/>
      <c r="U130" s="23"/>
      <c r="V130" s="23"/>
      <c r="W130" s="23"/>
      <c r="X130" s="23"/>
      <c r="Y130" s="23"/>
      <c r="Z130" s="23"/>
    </row>
    <row r="131" ht="12.0" customHeight="1">
      <c r="A131" s="23"/>
      <c r="B131" s="23"/>
      <c r="C131" s="23"/>
      <c r="D131" s="23"/>
      <c r="E131" s="23"/>
      <c r="F131" s="23"/>
      <c r="G131" s="23"/>
      <c r="H131" s="88"/>
      <c r="I131" s="88"/>
      <c r="J131" s="88"/>
      <c r="K131" s="88"/>
      <c r="L131" s="88"/>
      <c r="M131" s="88"/>
      <c r="N131" s="88"/>
      <c r="O131" s="23"/>
      <c r="P131" s="23"/>
      <c r="Q131" s="23"/>
      <c r="R131" s="23"/>
      <c r="S131" s="23"/>
      <c r="T131" s="23"/>
      <c r="U131" s="23"/>
      <c r="V131" s="23"/>
      <c r="W131" s="23"/>
      <c r="X131" s="23"/>
      <c r="Y131" s="23"/>
      <c r="Z131" s="23"/>
    </row>
    <row r="132" ht="12.0" customHeight="1">
      <c r="A132" s="23"/>
      <c r="B132" s="23"/>
      <c r="C132" s="23"/>
      <c r="D132" s="23"/>
      <c r="E132" s="23"/>
      <c r="F132" s="23"/>
      <c r="G132" s="23"/>
      <c r="H132" s="88"/>
      <c r="I132" s="88"/>
      <c r="J132" s="88"/>
      <c r="K132" s="88"/>
      <c r="L132" s="88"/>
      <c r="M132" s="88"/>
      <c r="N132" s="88"/>
      <c r="O132" s="23"/>
      <c r="P132" s="23"/>
      <c r="Q132" s="23"/>
      <c r="R132" s="23"/>
      <c r="S132" s="23"/>
      <c r="T132" s="23"/>
      <c r="U132" s="23"/>
      <c r="V132" s="23"/>
      <c r="W132" s="23"/>
      <c r="X132" s="23"/>
      <c r="Y132" s="23"/>
      <c r="Z132" s="23"/>
    </row>
    <row r="133" ht="12.0" customHeight="1">
      <c r="A133" s="23"/>
      <c r="B133" s="23"/>
      <c r="C133" s="23"/>
      <c r="D133" s="23"/>
      <c r="E133" s="23"/>
      <c r="F133" s="23"/>
      <c r="G133" s="23"/>
      <c r="H133" s="88"/>
      <c r="I133" s="88"/>
      <c r="J133" s="88"/>
      <c r="K133" s="88"/>
      <c r="L133" s="88"/>
      <c r="M133" s="88"/>
      <c r="N133" s="88"/>
      <c r="O133" s="23"/>
      <c r="P133" s="23"/>
      <c r="Q133" s="23"/>
      <c r="R133" s="23"/>
      <c r="S133" s="23"/>
      <c r="T133" s="23"/>
      <c r="U133" s="23"/>
      <c r="V133" s="23"/>
      <c r="W133" s="23"/>
      <c r="X133" s="23"/>
      <c r="Y133" s="23"/>
      <c r="Z133" s="23"/>
    </row>
    <row r="134" ht="12.0" customHeight="1">
      <c r="A134" s="23"/>
      <c r="B134" s="23"/>
      <c r="C134" s="23"/>
      <c r="D134" s="23"/>
      <c r="E134" s="23"/>
      <c r="F134" s="23"/>
      <c r="G134" s="23"/>
      <c r="H134" s="88"/>
      <c r="I134" s="88"/>
      <c r="J134" s="88"/>
      <c r="K134" s="88"/>
      <c r="L134" s="88"/>
      <c r="M134" s="88"/>
      <c r="N134" s="88"/>
      <c r="O134" s="23"/>
      <c r="P134" s="23"/>
      <c r="Q134" s="23"/>
      <c r="R134" s="23"/>
      <c r="S134" s="23"/>
      <c r="T134" s="23"/>
      <c r="U134" s="23"/>
      <c r="V134" s="23"/>
      <c r="W134" s="23"/>
      <c r="X134" s="23"/>
      <c r="Y134" s="23"/>
      <c r="Z134" s="23"/>
    </row>
    <row r="135" ht="12.0" customHeight="1">
      <c r="A135" s="23"/>
      <c r="B135" s="23"/>
      <c r="C135" s="23"/>
      <c r="D135" s="23"/>
      <c r="E135" s="23"/>
      <c r="F135" s="23"/>
      <c r="G135" s="23"/>
      <c r="H135" s="88"/>
      <c r="I135" s="88"/>
      <c r="J135" s="88"/>
      <c r="K135" s="88"/>
      <c r="L135" s="88"/>
      <c r="M135" s="88"/>
      <c r="N135" s="88"/>
      <c r="O135" s="23"/>
      <c r="P135" s="23"/>
      <c r="Q135" s="23"/>
      <c r="R135" s="23"/>
      <c r="S135" s="23"/>
      <c r="T135" s="23"/>
      <c r="U135" s="23"/>
      <c r="V135" s="23"/>
      <c r="W135" s="23"/>
      <c r="X135" s="23"/>
      <c r="Y135" s="23"/>
      <c r="Z135" s="23"/>
    </row>
    <row r="136" ht="12.0" customHeight="1">
      <c r="A136" s="23"/>
      <c r="B136" s="23"/>
      <c r="C136" s="23"/>
      <c r="D136" s="23"/>
      <c r="E136" s="23"/>
      <c r="F136" s="23"/>
      <c r="G136" s="23"/>
      <c r="H136" s="88"/>
      <c r="I136" s="88"/>
      <c r="J136" s="88"/>
      <c r="K136" s="88"/>
      <c r="L136" s="88"/>
      <c r="M136" s="88"/>
      <c r="N136" s="88"/>
      <c r="O136" s="23"/>
      <c r="P136" s="23"/>
      <c r="Q136" s="23"/>
      <c r="R136" s="23"/>
      <c r="S136" s="23"/>
      <c r="T136" s="23"/>
      <c r="U136" s="23"/>
      <c r="V136" s="23"/>
      <c r="W136" s="23"/>
      <c r="X136" s="23"/>
      <c r="Y136" s="23"/>
      <c r="Z136" s="23"/>
    </row>
    <row r="137" ht="12.0" customHeight="1">
      <c r="A137" s="23"/>
      <c r="B137" s="23"/>
      <c r="C137" s="23"/>
      <c r="D137" s="23"/>
      <c r="E137" s="23"/>
      <c r="F137" s="23"/>
      <c r="G137" s="23"/>
      <c r="H137" s="88"/>
      <c r="I137" s="88"/>
      <c r="J137" s="88"/>
      <c r="K137" s="88"/>
      <c r="L137" s="88"/>
      <c r="M137" s="88"/>
      <c r="N137" s="88"/>
      <c r="O137" s="23"/>
      <c r="P137" s="23"/>
      <c r="Q137" s="23"/>
      <c r="R137" s="23"/>
      <c r="S137" s="23"/>
      <c r="T137" s="23"/>
      <c r="U137" s="23"/>
      <c r="V137" s="23"/>
      <c r="W137" s="23"/>
      <c r="X137" s="23"/>
      <c r="Y137" s="23"/>
      <c r="Z137" s="23"/>
    </row>
    <row r="138" ht="12.0" customHeight="1">
      <c r="A138" s="23"/>
      <c r="B138" s="23"/>
      <c r="C138" s="23"/>
      <c r="D138" s="23"/>
      <c r="E138" s="23"/>
      <c r="F138" s="23"/>
      <c r="G138" s="23"/>
      <c r="H138" s="88"/>
      <c r="I138" s="88"/>
      <c r="J138" s="88"/>
      <c r="K138" s="88"/>
      <c r="L138" s="88"/>
      <c r="M138" s="88"/>
      <c r="N138" s="88"/>
      <c r="O138" s="23"/>
      <c r="P138" s="23"/>
      <c r="Q138" s="23"/>
      <c r="R138" s="23"/>
      <c r="S138" s="23"/>
      <c r="T138" s="23"/>
      <c r="U138" s="23"/>
      <c r="V138" s="23"/>
      <c r="W138" s="23"/>
      <c r="X138" s="23"/>
      <c r="Y138" s="23"/>
      <c r="Z138" s="23"/>
    </row>
    <row r="139" ht="12.0" customHeight="1">
      <c r="A139" s="23"/>
      <c r="B139" s="23"/>
      <c r="C139" s="23"/>
      <c r="D139" s="23"/>
      <c r="E139" s="23"/>
      <c r="F139" s="23"/>
      <c r="G139" s="23"/>
      <c r="H139" s="88"/>
      <c r="I139" s="88"/>
      <c r="J139" s="88"/>
      <c r="K139" s="88"/>
      <c r="L139" s="88"/>
      <c r="M139" s="88"/>
      <c r="N139" s="88"/>
      <c r="O139" s="23"/>
      <c r="P139" s="23"/>
      <c r="Q139" s="23"/>
      <c r="R139" s="23"/>
      <c r="S139" s="23"/>
      <c r="T139" s="23"/>
      <c r="U139" s="23"/>
      <c r="V139" s="23"/>
      <c r="W139" s="23"/>
      <c r="X139" s="23"/>
      <c r="Y139" s="23"/>
      <c r="Z139" s="23"/>
    </row>
    <row r="140" ht="12.0" customHeight="1">
      <c r="A140" s="23"/>
      <c r="B140" s="23"/>
      <c r="C140" s="23"/>
      <c r="D140" s="23"/>
      <c r="E140" s="23"/>
      <c r="F140" s="23"/>
      <c r="G140" s="23"/>
      <c r="H140" s="88"/>
      <c r="I140" s="88"/>
      <c r="J140" s="88"/>
      <c r="K140" s="88"/>
      <c r="L140" s="88"/>
      <c r="M140" s="88"/>
      <c r="N140" s="88"/>
      <c r="O140" s="23"/>
      <c r="P140" s="23"/>
      <c r="Q140" s="23"/>
      <c r="R140" s="23"/>
      <c r="S140" s="23"/>
      <c r="T140" s="23"/>
      <c r="U140" s="23"/>
      <c r="V140" s="23"/>
      <c r="W140" s="23"/>
      <c r="X140" s="23"/>
      <c r="Y140" s="23"/>
      <c r="Z140" s="23"/>
    </row>
    <row r="141" ht="12.0" customHeight="1">
      <c r="A141" s="23"/>
      <c r="B141" s="23"/>
      <c r="C141" s="23"/>
      <c r="D141" s="23"/>
      <c r="E141" s="23"/>
      <c r="F141" s="23"/>
      <c r="G141" s="23"/>
      <c r="H141" s="88"/>
      <c r="I141" s="88"/>
      <c r="J141" s="88"/>
      <c r="K141" s="88"/>
      <c r="L141" s="88"/>
      <c r="M141" s="88"/>
      <c r="N141" s="88"/>
      <c r="O141" s="23"/>
      <c r="P141" s="23"/>
      <c r="Q141" s="23"/>
      <c r="R141" s="23"/>
      <c r="S141" s="23"/>
      <c r="T141" s="23"/>
      <c r="U141" s="23"/>
      <c r="V141" s="23"/>
      <c r="W141" s="23"/>
      <c r="X141" s="23"/>
      <c r="Y141" s="23"/>
      <c r="Z141" s="23"/>
    </row>
    <row r="142" ht="12.0" customHeight="1">
      <c r="A142" s="23"/>
      <c r="B142" s="23"/>
      <c r="C142" s="23"/>
      <c r="D142" s="23"/>
      <c r="E142" s="23"/>
      <c r="F142" s="23"/>
      <c r="G142" s="23"/>
      <c r="H142" s="88"/>
      <c r="I142" s="88"/>
      <c r="J142" s="88"/>
      <c r="K142" s="88"/>
      <c r="L142" s="88"/>
      <c r="M142" s="88"/>
      <c r="N142" s="88"/>
      <c r="O142" s="23"/>
      <c r="P142" s="23"/>
      <c r="Q142" s="23"/>
      <c r="R142" s="23"/>
      <c r="S142" s="23"/>
      <c r="T142" s="23"/>
      <c r="U142" s="23"/>
      <c r="V142" s="23"/>
      <c r="W142" s="23"/>
      <c r="X142" s="23"/>
      <c r="Y142" s="23"/>
      <c r="Z142" s="23"/>
    </row>
    <row r="143" ht="12.0" customHeight="1">
      <c r="A143" s="23"/>
      <c r="B143" s="23"/>
      <c r="C143" s="23"/>
      <c r="D143" s="23"/>
      <c r="E143" s="23"/>
      <c r="F143" s="23"/>
      <c r="G143" s="23"/>
      <c r="H143" s="88"/>
      <c r="I143" s="88"/>
      <c r="J143" s="88"/>
      <c r="K143" s="88"/>
      <c r="L143" s="88"/>
      <c r="M143" s="88"/>
      <c r="N143" s="88"/>
      <c r="O143" s="23"/>
      <c r="P143" s="23"/>
      <c r="Q143" s="23"/>
      <c r="R143" s="23"/>
      <c r="S143" s="23"/>
      <c r="T143" s="23"/>
      <c r="U143" s="23"/>
      <c r="V143" s="23"/>
      <c r="W143" s="23"/>
      <c r="X143" s="23"/>
      <c r="Y143" s="23"/>
      <c r="Z143" s="23"/>
    </row>
    <row r="144" ht="12.0" customHeight="1">
      <c r="A144" s="23"/>
      <c r="B144" s="23"/>
      <c r="C144" s="23"/>
      <c r="D144" s="23"/>
      <c r="E144" s="23"/>
      <c r="F144" s="23"/>
      <c r="G144" s="23"/>
      <c r="H144" s="88"/>
      <c r="I144" s="88"/>
      <c r="J144" s="88"/>
      <c r="K144" s="88"/>
      <c r="L144" s="88"/>
      <c r="M144" s="88"/>
      <c r="N144" s="88"/>
      <c r="O144" s="23"/>
      <c r="P144" s="23"/>
      <c r="Q144" s="23"/>
      <c r="R144" s="23"/>
      <c r="S144" s="23"/>
      <c r="T144" s="23"/>
      <c r="U144" s="23"/>
      <c r="V144" s="23"/>
      <c r="W144" s="23"/>
      <c r="X144" s="23"/>
      <c r="Y144" s="23"/>
      <c r="Z144" s="23"/>
    </row>
    <row r="145" ht="12.0" customHeight="1">
      <c r="A145" s="23"/>
      <c r="B145" s="23"/>
      <c r="C145" s="23"/>
      <c r="D145" s="23"/>
      <c r="E145" s="23"/>
      <c r="F145" s="23"/>
      <c r="G145" s="23"/>
      <c r="H145" s="88"/>
      <c r="I145" s="88"/>
      <c r="J145" s="88"/>
      <c r="K145" s="88"/>
      <c r="L145" s="88"/>
      <c r="M145" s="88"/>
      <c r="N145" s="88"/>
      <c r="O145" s="23"/>
      <c r="P145" s="23"/>
      <c r="Q145" s="23"/>
      <c r="R145" s="23"/>
      <c r="S145" s="23"/>
      <c r="T145" s="23"/>
      <c r="U145" s="23"/>
      <c r="V145" s="23"/>
      <c r="W145" s="23"/>
      <c r="X145" s="23"/>
      <c r="Y145" s="23"/>
      <c r="Z145" s="23"/>
    </row>
    <row r="146" ht="12.0" customHeight="1">
      <c r="A146" s="23"/>
      <c r="B146" s="23"/>
      <c r="C146" s="23"/>
      <c r="D146" s="23"/>
      <c r="E146" s="23"/>
      <c r="F146" s="23"/>
      <c r="G146" s="23"/>
      <c r="H146" s="88"/>
      <c r="I146" s="88"/>
      <c r="J146" s="88"/>
      <c r="K146" s="88"/>
      <c r="L146" s="88"/>
      <c r="M146" s="88"/>
      <c r="N146" s="88"/>
      <c r="O146" s="23"/>
      <c r="P146" s="23"/>
      <c r="Q146" s="23"/>
      <c r="R146" s="23"/>
      <c r="S146" s="23"/>
      <c r="T146" s="23"/>
      <c r="U146" s="23"/>
      <c r="V146" s="23"/>
      <c r="W146" s="23"/>
      <c r="X146" s="23"/>
      <c r="Y146" s="23"/>
      <c r="Z146" s="23"/>
    </row>
    <row r="147" ht="12.0" customHeight="1">
      <c r="A147" s="23"/>
      <c r="B147" s="23"/>
      <c r="C147" s="23"/>
      <c r="D147" s="23"/>
      <c r="E147" s="23"/>
      <c r="F147" s="23"/>
      <c r="G147" s="23"/>
      <c r="H147" s="88"/>
      <c r="I147" s="88"/>
      <c r="J147" s="88"/>
      <c r="K147" s="88"/>
      <c r="L147" s="88"/>
      <c r="M147" s="88"/>
      <c r="N147" s="88"/>
      <c r="O147" s="23"/>
      <c r="P147" s="23"/>
      <c r="Q147" s="23"/>
      <c r="R147" s="23"/>
      <c r="S147" s="23"/>
      <c r="T147" s="23"/>
      <c r="U147" s="23"/>
      <c r="V147" s="23"/>
      <c r="W147" s="23"/>
      <c r="X147" s="23"/>
      <c r="Y147" s="23"/>
      <c r="Z147" s="23"/>
    </row>
    <row r="148" ht="12.0" customHeight="1">
      <c r="A148" s="23"/>
      <c r="B148" s="23"/>
      <c r="C148" s="23"/>
      <c r="D148" s="23"/>
      <c r="E148" s="23"/>
      <c r="F148" s="23"/>
      <c r="G148" s="23"/>
      <c r="H148" s="88"/>
      <c r="I148" s="88"/>
      <c r="J148" s="88"/>
      <c r="K148" s="88"/>
      <c r="L148" s="88"/>
      <c r="M148" s="88"/>
      <c r="N148" s="88"/>
      <c r="O148" s="23"/>
      <c r="P148" s="23"/>
      <c r="Q148" s="23"/>
      <c r="R148" s="23"/>
      <c r="S148" s="23"/>
      <c r="T148" s="23"/>
      <c r="U148" s="23"/>
      <c r="V148" s="23"/>
      <c r="W148" s="23"/>
      <c r="X148" s="23"/>
      <c r="Y148" s="23"/>
      <c r="Z148" s="23"/>
    </row>
    <row r="149" ht="12.0" customHeight="1">
      <c r="A149" s="23"/>
      <c r="B149" s="23"/>
      <c r="C149" s="23"/>
      <c r="D149" s="23"/>
      <c r="E149" s="23"/>
      <c r="F149" s="23"/>
      <c r="G149" s="23"/>
      <c r="H149" s="88"/>
      <c r="I149" s="88"/>
      <c r="J149" s="88"/>
      <c r="K149" s="88"/>
      <c r="L149" s="88"/>
      <c r="M149" s="88"/>
      <c r="N149" s="88"/>
      <c r="O149" s="23"/>
      <c r="P149" s="23"/>
      <c r="Q149" s="23"/>
      <c r="R149" s="23"/>
      <c r="S149" s="23"/>
      <c r="T149" s="23"/>
      <c r="U149" s="23"/>
      <c r="V149" s="23"/>
      <c r="W149" s="23"/>
      <c r="X149" s="23"/>
      <c r="Y149" s="23"/>
      <c r="Z149" s="23"/>
    </row>
    <row r="150" ht="12.0" customHeight="1">
      <c r="A150" s="23"/>
      <c r="B150" s="23"/>
      <c r="C150" s="23"/>
      <c r="D150" s="23"/>
      <c r="E150" s="23"/>
      <c r="F150" s="23"/>
      <c r="G150" s="23"/>
      <c r="H150" s="88"/>
      <c r="I150" s="88"/>
      <c r="J150" s="88"/>
      <c r="K150" s="88"/>
      <c r="L150" s="88"/>
      <c r="M150" s="88"/>
      <c r="N150" s="88"/>
      <c r="O150" s="23"/>
      <c r="P150" s="23"/>
      <c r="Q150" s="23"/>
      <c r="R150" s="23"/>
      <c r="S150" s="23"/>
      <c r="T150" s="23"/>
      <c r="U150" s="23"/>
      <c r="V150" s="23"/>
      <c r="W150" s="23"/>
      <c r="X150" s="23"/>
      <c r="Y150" s="23"/>
      <c r="Z150" s="23"/>
    </row>
    <row r="151" ht="12.0" customHeight="1">
      <c r="A151" s="23"/>
      <c r="B151" s="23"/>
      <c r="C151" s="23"/>
      <c r="D151" s="23"/>
      <c r="E151" s="23"/>
      <c r="F151" s="23"/>
      <c r="G151" s="23"/>
      <c r="H151" s="88"/>
      <c r="I151" s="88"/>
      <c r="J151" s="88"/>
      <c r="K151" s="88"/>
      <c r="L151" s="88"/>
      <c r="M151" s="88"/>
      <c r="N151" s="88"/>
      <c r="O151" s="23"/>
      <c r="P151" s="23"/>
      <c r="Q151" s="23"/>
      <c r="R151" s="23"/>
      <c r="S151" s="23"/>
      <c r="T151" s="23"/>
      <c r="U151" s="23"/>
      <c r="V151" s="23"/>
      <c r="W151" s="23"/>
      <c r="X151" s="23"/>
      <c r="Y151" s="23"/>
      <c r="Z151" s="23"/>
    </row>
    <row r="152" ht="12.0" customHeight="1">
      <c r="A152" s="23"/>
      <c r="B152" s="23"/>
      <c r="C152" s="23"/>
      <c r="D152" s="23"/>
      <c r="E152" s="23"/>
      <c r="F152" s="23"/>
      <c r="G152" s="23"/>
      <c r="H152" s="88"/>
      <c r="I152" s="88"/>
      <c r="J152" s="88"/>
      <c r="K152" s="88"/>
      <c r="L152" s="88"/>
      <c r="M152" s="88"/>
      <c r="N152" s="88"/>
      <c r="O152" s="23"/>
      <c r="P152" s="23"/>
      <c r="Q152" s="23"/>
      <c r="R152" s="23"/>
      <c r="S152" s="23"/>
      <c r="T152" s="23"/>
      <c r="U152" s="23"/>
      <c r="V152" s="23"/>
      <c r="W152" s="23"/>
      <c r="X152" s="23"/>
      <c r="Y152" s="23"/>
      <c r="Z152" s="23"/>
    </row>
    <row r="153" ht="12.0" customHeight="1">
      <c r="A153" s="23"/>
      <c r="B153" s="23"/>
      <c r="C153" s="23"/>
      <c r="D153" s="23"/>
      <c r="E153" s="23"/>
      <c r="F153" s="23"/>
      <c r="G153" s="23"/>
      <c r="H153" s="88"/>
      <c r="I153" s="88"/>
      <c r="J153" s="88"/>
      <c r="K153" s="88"/>
      <c r="L153" s="88"/>
      <c r="M153" s="88"/>
      <c r="N153" s="88"/>
      <c r="O153" s="23"/>
      <c r="P153" s="23"/>
      <c r="Q153" s="23"/>
      <c r="R153" s="23"/>
      <c r="S153" s="23"/>
      <c r="T153" s="23"/>
      <c r="U153" s="23"/>
      <c r="V153" s="23"/>
      <c r="W153" s="23"/>
      <c r="X153" s="23"/>
      <c r="Y153" s="23"/>
      <c r="Z153" s="23"/>
    </row>
    <row r="154" ht="12.0" customHeight="1">
      <c r="A154" s="23"/>
      <c r="B154" s="23"/>
      <c r="C154" s="23"/>
      <c r="D154" s="23"/>
      <c r="E154" s="23"/>
      <c r="F154" s="23"/>
      <c r="G154" s="23"/>
      <c r="H154" s="88"/>
      <c r="I154" s="88"/>
      <c r="J154" s="88"/>
      <c r="K154" s="88"/>
      <c r="L154" s="88"/>
      <c r="M154" s="88"/>
      <c r="N154" s="88"/>
      <c r="O154" s="23"/>
      <c r="P154" s="23"/>
      <c r="Q154" s="23"/>
      <c r="R154" s="23"/>
      <c r="S154" s="23"/>
      <c r="T154" s="23"/>
      <c r="U154" s="23"/>
      <c r="V154" s="23"/>
      <c r="W154" s="23"/>
      <c r="X154" s="23"/>
      <c r="Y154" s="23"/>
      <c r="Z154" s="23"/>
    </row>
    <row r="155" ht="12.0" customHeight="1">
      <c r="A155" s="23"/>
      <c r="B155" s="23"/>
      <c r="C155" s="23"/>
      <c r="D155" s="23"/>
      <c r="E155" s="23"/>
      <c r="F155" s="23"/>
      <c r="G155" s="23"/>
      <c r="H155" s="88"/>
      <c r="I155" s="88"/>
      <c r="J155" s="88"/>
      <c r="K155" s="88"/>
      <c r="L155" s="88"/>
      <c r="M155" s="88"/>
      <c r="N155" s="88"/>
      <c r="O155" s="23"/>
      <c r="P155" s="23"/>
      <c r="Q155" s="23"/>
      <c r="R155" s="23"/>
      <c r="S155" s="23"/>
      <c r="T155" s="23"/>
      <c r="U155" s="23"/>
      <c r="V155" s="23"/>
      <c r="W155" s="23"/>
      <c r="X155" s="23"/>
      <c r="Y155" s="23"/>
      <c r="Z155" s="23"/>
    </row>
    <row r="156" ht="12.0" customHeight="1">
      <c r="A156" s="23"/>
      <c r="B156" s="23"/>
      <c r="C156" s="23"/>
      <c r="D156" s="23"/>
      <c r="E156" s="23"/>
      <c r="F156" s="23"/>
      <c r="G156" s="23"/>
      <c r="H156" s="88"/>
      <c r="I156" s="88"/>
      <c r="J156" s="88"/>
      <c r="K156" s="88"/>
      <c r="L156" s="88"/>
      <c r="M156" s="88"/>
      <c r="N156" s="88"/>
      <c r="O156" s="23"/>
      <c r="P156" s="23"/>
      <c r="Q156" s="23"/>
      <c r="R156" s="23"/>
      <c r="S156" s="23"/>
      <c r="T156" s="23"/>
      <c r="U156" s="23"/>
      <c r="V156" s="23"/>
      <c r="W156" s="23"/>
      <c r="X156" s="23"/>
      <c r="Y156" s="23"/>
      <c r="Z156" s="23"/>
    </row>
    <row r="157" ht="12.0" customHeight="1">
      <c r="A157" s="23"/>
      <c r="B157" s="23"/>
      <c r="C157" s="23"/>
      <c r="D157" s="23"/>
      <c r="E157" s="23"/>
      <c r="F157" s="23"/>
      <c r="G157" s="23"/>
      <c r="H157" s="88"/>
      <c r="I157" s="88"/>
      <c r="J157" s="88"/>
      <c r="K157" s="88"/>
      <c r="L157" s="88"/>
      <c r="M157" s="88"/>
      <c r="N157" s="88"/>
      <c r="O157" s="23"/>
      <c r="P157" s="23"/>
      <c r="Q157" s="23"/>
      <c r="R157" s="23"/>
      <c r="S157" s="23"/>
      <c r="T157" s="23"/>
      <c r="U157" s="23"/>
      <c r="V157" s="23"/>
      <c r="W157" s="23"/>
      <c r="X157" s="23"/>
      <c r="Y157" s="23"/>
      <c r="Z157" s="23"/>
    </row>
    <row r="158" ht="12.0" customHeight="1">
      <c r="A158" s="23"/>
      <c r="B158" s="23"/>
      <c r="C158" s="23"/>
      <c r="D158" s="23"/>
      <c r="E158" s="23"/>
      <c r="F158" s="23"/>
      <c r="G158" s="23"/>
      <c r="H158" s="88"/>
      <c r="I158" s="88"/>
      <c r="J158" s="88"/>
      <c r="K158" s="88"/>
      <c r="L158" s="88"/>
      <c r="M158" s="88"/>
      <c r="N158" s="88"/>
      <c r="O158" s="23"/>
      <c r="P158" s="23"/>
      <c r="Q158" s="23"/>
      <c r="R158" s="23"/>
      <c r="S158" s="23"/>
      <c r="T158" s="23"/>
      <c r="U158" s="23"/>
      <c r="V158" s="23"/>
      <c r="W158" s="23"/>
      <c r="X158" s="23"/>
      <c r="Y158" s="23"/>
      <c r="Z158" s="23"/>
    </row>
    <row r="159" ht="12.0" customHeight="1">
      <c r="A159" s="23"/>
      <c r="B159" s="23"/>
      <c r="C159" s="23"/>
      <c r="D159" s="23"/>
      <c r="E159" s="23"/>
      <c r="F159" s="23"/>
      <c r="G159" s="23"/>
      <c r="H159" s="88"/>
      <c r="I159" s="88"/>
      <c r="J159" s="88"/>
      <c r="K159" s="88"/>
      <c r="L159" s="88"/>
      <c r="M159" s="88"/>
      <c r="N159" s="88"/>
      <c r="O159" s="23"/>
      <c r="P159" s="23"/>
      <c r="Q159" s="23"/>
      <c r="R159" s="23"/>
      <c r="S159" s="23"/>
      <c r="T159" s="23"/>
      <c r="U159" s="23"/>
      <c r="V159" s="23"/>
      <c r="W159" s="23"/>
      <c r="X159" s="23"/>
      <c r="Y159" s="23"/>
      <c r="Z159" s="23"/>
    </row>
    <row r="160" ht="12.0" customHeight="1">
      <c r="A160" s="23"/>
      <c r="B160" s="23"/>
      <c r="C160" s="23"/>
      <c r="D160" s="23"/>
      <c r="E160" s="23"/>
      <c r="F160" s="23"/>
      <c r="G160" s="23"/>
      <c r="H160" s="88"/>
      <c r="I160" s="88"/>
      <c r="J160" s="88"/>
      <c r="K160" s="88"/>
      <c r="L160" s="88"/>
      <c r="M160" s="88"/>
      <c r="N160" s="88"/>
      <c r="O160" s="23"/>
      <c r="P160" s="23"/>
      <c r="Q160" s="23"/>
      <c r="R160" s="23"/>
      <c r="S160" s="23"/>
      <c r="T160" s="23"/>
      <c r="U160" s="23"/>
      <c r="V160" s="23"/>
      <c r="W160" s="23"/>
      <c r="X160" s="23"/>
      <c r="Y160" s="23"/>
      <c r="Z160" s="23"/>
    </row>
    <row r="161" ht="12.0" customHeight="1">
      <c r="A161" s="23"/>
      <c r="B161" s="23"/>
      <c r="C161" s="23"/>
      <c r="D161" s="23"/>
      <c r="E161" s="23"/>
      <c r="F161" s="23"/>
      <c r="G161" s="23"/>
      <c r="H161" s="88"/>
      <c r="I161" s="88"/>
      <c r="J161" s="88"/>
      <c r="K161" s="88"/>
      <c r="L161" s="88"/>
      <c r="M161" s="88"/>
      <c r="N161" s="88"/>
      <c r="O161" s="23"/>
      <c r="P161" s="23"/>
      <c r="Q161" s="23"/>
      <c r="R161" s="23"/>
      <c r="S161" s="23"/>
      <c r="T161" s="23"/>
      <c r="U161" s="23"/>
      <c r="V161" s="23"/>
      <c r="W161" s="23"/>
      <c r="X161" s="23"/>
      <c r="Y161" s="23"/>
      <c r="Z161" s="23"/>
    </row>
    <row r="162" ht="12.0" customHeight="1">
      <c r="A162" s="23"/>
      <c r="B162" s="23"/>
      <c r="C162" s="23"/>
      <c r="D162" s="23"/>
      <c r="E162" s="23"/>
      <c r="F162" s="23"/>
      <c r="G162" s="23"/>
      <c r="H162" s="88"/>
      <c r="I162" s="88"/>
      <c r="J162" s="88"/>
      <c r="K162" s="88"/>
      <c r="L162" s="88"/>
      <c r="M162" s="88"/>
      <c r="N162" s="88"/>
      <c r="O162" s="23"/>
      <c r="P162" s="23"/>
      <c r="Q162" s="23"/>
      <c r="R162" s="23"/>
      <c r="S162" s="23"/>
      <c r="T162" s="23"/>
      <c r="U162" s="23"/>
      <c r="V162" s="23"/>
      <c r="W162" s="23"/>
      <c r="X162" s="23"/>
      <c r="Y162" s="23"/>
      <c r="Z162" s="23"/>
    </row>
    <row r="163" ht="12.0" customHeight="1">
      <c r="A163" s="23"/>
      <c r="B163" s="23"/>
      <c r="C163" s="23"/>
      <c r="D163" s="23"/>
      <c r="E163" s="23"/>
      <c r="F163" s="23"/>
      <c r="G163" s="23"/>
      <c r="H163" s="88"/>
      <c r="I163" s="88"/>
      <c r="J163" s="88"/>
      <c r="K163" s="88"/>
      <c r="L163" s="88"/>
      <c r="M163" s="88"/>
      <c r="N163" s="88"/>
      <c r="O163" s="23"/>
      <c r="P163" s="23"/>
      <c r="Q163" s="23"/>
      <c r="R163" s="23"/>
      <c r="S163" s="23"/>
      <c r="T163" s="23"/>
      <c r="U163" s="23"/>
      <c r="V163" s="23"/>
      <c r="W163" s="23"/>
      <c r="X163" s="23"/>
      <c r="Y163" s="23"/>
      <c r="Z163" s="23"/>
    </row>
    <row r="164" ht="12.0" customHeight="1">
      <c r="A164" s="23"/>
      <c r="B164" s="23"/>
      <c r="C164" s="23"/>
      <c r="D164" s="23"/>
      <c r="E164" s="23"/>
      <c r="F164" s="23"/>
      <c r="G164" s="23"/>
      <c r="H164" s="88"/>
      <c r="I164" s="88"/>
      <c r="J164" s="88"/>
      <c r="K164" s="88"/>
      <c r="L164" s="88"/>
      <c r="M164" s="88"/>
      <c r="N164" s="88"/>
      <c r="O164" s="23"/>
      <c r="P164" s="23"/>
      <c r="Q164" s="23"/>
      <c r="R164" s="23"/>
      <c r="S164" s="23"/>
      <c r="T164" s="23"/>
      <c r="U164" s="23"/>
      <c r="V164" s="23"/>
      <c r="W164" s="23"/>
      <c r="X164" s="23"/>
      <c r="Y164" s="23"/>
      <c r="Z164" s="23"/>
    </row>
    <row r="165" ht="12.0" customHeight="1">
      <c r="A165" s="23"/>
      <c r="B165" s="23"/>
      <c r="C165" s="23"/>
      <c r="D165" s="23"/>
      <c r="E165" s="23"/>
      <c r="F165" s="23"/>
      <c r="G165" s="23"/>
      <c r="H165" s="88"/>
      <c r="I165" s="88"/>
      <c r="J165" s="88"/>
      <c r="K165" s="88"/>
      <c r="L165" s="88"/>
      <c r="M165" s="88"/>
      <c r="N165" s="88"/>
      <c r="O165" s="23"/>
      <c r="P165" s="23"/>
      <c r="Q165" s="23"/>
      <c r="R165" s="23"/>
      <c r="S165" s="23"/>
      <c r="T165" s="23"/>
      <c r="U165" s="23"/>
      <c r="V165" s="23"/>
      <c r="W165" s="23"/>
      <c r="X165" s="23"/>
      <c r="Y165" s="23"/>
      <c r="Z165" s="23"/>
    </row>
    <row r="166" ht="12.0" customHeight="1">
      <c r="A166" s="23"/>
      <c r="B166" s="23"/>
      <c r="C166" s="23"/>
      <c r="D166" s="23"/>
      <c r="E166" s="23"/>
      <c r="F166" s="23"/>
      <c r="G166" s="23"/>
      <c r="H166" s="88"/>
      <c r="I166" s="88"/>
      <c r="J166" s="88"/>
      <c r="K166" s="88"/>
      <c r="L166" s="88"/>
      <c r="M166" s="88"/>
      <c r="N166" s="88"/>
      <c r="O166" s="23"/>
      <c r="P166" s="23"/>
      <c r="Q166" s="23"/>
      <c r="R166" s="23"/>
      <c r="S166" s="23"/>
      <c r="T166" s="23"/>
      <c r="U166" s="23"/>
      <c r="V166" s="23"/>
      <c r="W166" s="23"/>
      <c r="X166" s="23"/>
      <c r="Y166" s="23"/>
      <c r="Z166" s="23"/>
    </row>
    <row r="167" ht="12.0" customHeight="1">
      <c r="A167" s="23"/>
      <c r="B167" s="23"/>
      <c r="C167" s="23"/>
      <c r="D167" s="23"/>
      <c r="E167" s="23"/>
      <c r="F167" s="23"/>
      <c r="G167" s="23"/>
      <c r="H167" s="88"/>
      <c r="I167" s="88"/>
      <c r="J167" s="88"/>
      <c r="K167" s="88"/>
      <c r="L167" s="88"/>
      <c r="M167" s="88"/>
      <c r="N167" s="88"/>
      <c r="O167" s="23"/>
      <c r="P167" s="23"/>
      <c r="Q167" s="23"/>
      <c r="R167" s="23"/>
      <c r="S167" s="23"/>
      <c r="T167" s="23"/>
      <c r="U167" s="23"/>
      <c r="V167" s="23"/>
      <c r="W167" s="23"/>
      <c r="X167" s="23"/>
      <c r="Y167" s="23"/>
      <c r="Z167" s="23"/>
    </row>
    <row r="168" ht="12.0" customHeight="1">
      <c r="A168" s="23"/>
      <c r="B168" s="23"/>
      <c r="C168" s="23"/>
      <c r="D168" s="23"/>
      <c r="E168" s="23"/>
      <c r="F168" s="23"/>
      <c r="G168" s="23"/>
      <c r="H168" s="88"/>
      <c r="I168" s="88"/>
      <c r="J168" s="88"/>
      <c r="K168" s="88"/>
      <c r="L168" s="88"/>
      <c r="M168" s="88"/>
      <c r="N168" s="88"/>
      <c r="O168" s="23"/>
      <c r="P168" s="23"/>
      <c r="Q168" s="23"/>
      <c r="R168" s="23"/>
      <c r="S168" s="23"/>
      <c r="T168" s="23"/>
      <c r="U168" s="23"/>
      <c r="V168" s="23"/>
      <c r="W168" s="23"/>
      <c r="X168" s="23"/>
      <c r="Y168" s="23"/>
      <c r="Z168" s="23"/>
    </row>
    <row r="169" ht="12.0" customHeight="1">
      <c r="A169" s="23"/>
      <c r="B169" s="23"/>
      <c r="C169" s="23"/>
      <c r="D169" s="23"/>
      <c r="E169" s="23"/>
      <c r="F169" s="23"/>
      <c r="G169" s="23"/>
      <c r="H169" s="88"/>
      <c r="I169" s="88"/>
      <c r="J169" s="88"/>
      <c r="K169" s="88"/>
      <c r="L169" s="88"/>
      <c r="M169" s="88"/>
      <c r="N169" s="88"/>
      <c r="O169" s="23"/>
      <c r="P169" s="23"/>
      <c r="Q169" s="23"/>
      <c r="R169" s="23"/>
      <c r="S169" s="23"/>
      <c r="T169" s="23"/>
      <c r="U169" s="23"/>
      <c r="V169" s="23"/>
      <c r="W169" s="23"/>
      <c r="X169" s="23"/>
      <c r="Y169" s="23"/>
      <c r="Z169" s="23"/>
    </row>
    <row r="170" ht="12.0" customHeight="1">
      <c r="A170" s="23"/>
      <c r="B170" s="23"/>
      <c r="C170" s="23"/>
      <c r="D170" s="23"/>
      <c r="E170" s="23"/>
      <c r="F170" s="23"/>
      <c r="G170" s="23"/>
      <c r="H170" s="88"/>
      <c r="I170" s="88"/>
      <c r="J170" s="88"/>
      <c r="K170" s="88"/>
      <c r="L170" s="88"/>
      <c r="M170" s="88"/>
      <c r="N170" s="88"/>
      <c r="O170" s="23"/>
      <c r="P170" s="23"/>
      <c r="Q170" s="23"/>
      <c r="R170" s="23"/>
      <c r="S170" s="23"/>
      <c r="T170" s="23"/>
      <c r="U170" s="23"/>
      <c r="V170" s="23"/>
      <c r="W170" s="23"/>
      <c r="X170" s="23"/>
      <c r="Y170" s="23"/>
      <c r="Z170" s="23"/>
    </row>
    <row r="171" ht="12.0" customHeight="1">
      <c r="A171" s="23"/>
      <c r="B171" s="23"/>
      <c r="C171" s="23"/>
      <c r="D171" s="23"/>
      <c r="E171" s="23"/>
      <c r="F171" s="23"/>
      <c r="G171" s="23"/>
      <c r="H171" s="88"/>
      <c r="I171" s="88"/>
      <c r="J171" s="88"/>
      <c r="K171" s="88"/>
      <c r="L171" s="88"/>
      <c r="M171" s="88"/>
      <c r="N171" s="88"/>
      <c r="O171" s="23"/>
      <c r="P171" s="23"/>
      <c r="Q171" s="23"/>
      <c r="R171" s="23"/>
      <c r="S171" s="23"/>
      <c r="T171" s="23"/>
      <c r="U171" s="23"/>
      <c r="V171" s="23"/>
      <c r="W171" s="23"/>
      <c r="X171" s="23"/>
      <c r="Y171" s="23"/>
      <c r="Z171" s="23"/>
    </row>
    <row r="172" ht="12.0" customHeight="1">
      <c r="A172" s="23"/>
      <c r="B172" s="23"/>
      <c r="C172" s="23"/>
      <c r="D172" s="23"/>
      <c r="E172" s="23"/>
      <c r="F172" s="23"/>
      <c r="G172" s="23"/>
      <c r="H172" s="88"/>
      <c r="I172" s="88"/>
      <c r="J172" s="88"/>
      <c r="K172" s="88"/>
      <c r="L172" s="88"/>
      <c r="M172" s="88"/>
      <c r="N172" s="88"/>
      <c r="O172" s="23"/>
      <c r="P172" s="23"/>
      <c r="Q172" s="23"/>
      <c r="R172" s="23"/>
      <c r="S172" s="23"/>
      <c r="T172" s="23"/>
      <c r="U172" s="23"/>
      <c r="V172" s="23"/>
      <c r="W172" s="23"/>
      <c r="X172" s="23"/>
      <c r="Y172" s="23"/>
      <c r="Z172" s="23"/>
    </row>
    <row r="173" ht="12.0" customHeight="1">
      <c r="A173" s="23"/>
      <c r="B173" s="23"/>
      <c r="C173" s="23"/>
      <c r="D173" s="23"/>
      <c r="E173" s="23"/>
      <c r="F173" s="23"/>
      <c r="G173" s="23"/>
      <c r="H173" s="88"/>
      <c r="I173" s="88"/>
      <c r="J173" s="88"/>
      <c r="K173" s="88"/>
      <c r="L173" s="88"/>
      <c r="M173" s="88"/>
      <c r="N173" s="88"/>
      <c r="O173" s="23"/>
      <c r="P173" s="23"/>
      <c r="Q173" s="23"/>
      <c r="R173" s="23"/>
      <c r="S173" s="23"/>
      <c r="T173" s="23"/>
      <c r="U173" s="23"/>
      <c r="V173" s="23"/>
      <c r="W173" s="23"/>
      <c r="X173" s="23"/>
      <c r="Y173" s="23"/>
      <c r="Z173" s="23"/>
    </row>
    <row r="174" ht="12.0" customHeight="1">
      <c r="A174" s="23"/>
      <c r="B174" s="23"/>
      <c r="C174" s="23"/>
      <c r="D174" s="23"/>
      <c r="E174" s="23"/>
      <c r="F174" s="23"/>
      <c r="G174" s="23"/>
      <c r="H174" s="88"/>
      <c r="I174" s="88"/>
      <c r="J174" s="88"/>
      <c r="K174" s="88"/>
      <c r="L174" s="88"/>
      <c r="M174" s="88"/>
      <c r="N174" s="88"/>
      <c r="O174" s="23"/>
      <c r="P174" s="23"/>
      <c r="Q174" s="23"/>
      <c r="R174" s="23"/>
      <c r="S174" s="23"/>
      <c r="T174" s="23"/>
      <c r="U174" s="23"/>
      <c r="V174" s="23"/>
      <c r="W174" s="23"/>
      <c r="X174" s="23"/>
      <c r="Y174" s="23"/>
      <c r="Z174" s="23"/>
    </row>
    <row r="175" ht="12.0" customHeight="1">
      <c r="A175" s="23"/>
      <c r="B175" s="23"/>
      <c r="C175" s="23"/>
      <c r="D175" s="23"/>
      <c r="E175" s="23"/>
      <c r="F175" s="23"/>
      <c r="G175" s="23"/>
      <c r="H175" s="88"/>
      <c r="I175" s="88"/>
      <c r="J175" s="88"/>
      <c r="K175" s="88"/>
      <c r="L175" s="88"/>
      <c r="M175" s="88"/>
      <c r="N175" s="88"/>
      <c r="O175" s="23"/>
      <c r="P175" s="23"/>
      <c r="Q175" s="23"/>
      <c r="R175" s="23"/>
      <c r="S175" s="23"/>
      <c r="T175" s="23"/>
      <c r="U175" s="23"/>
      <c r="V175" s="23"/>
      <c r="W175" s="23"/>
      <c r="X175" s="23"/>
      <c r="Y175" s="23"/>
      <c r="Z175" s="23"/>
    </row>
    <row r="176" ht="12.0" customHeight="1">
      <c r="A176" s="23"/>
      <c r="B176" s="23"/>
      <c r="C176" s="23"/>
      <c r="D176" s="23"/>
      <c r="E176" s="23"/>
      <c r="F176" s="23"/>
      <c r="G176" s="23"/>
      <c r="H176" s="88"/>
      <c r="I176" s="88"/>
      <c r="J176" s="88"/>
      <c r="K176" s="88"/>
      <c r="L176" s="88"/>
      <c r="M176" s="88"/>
      <c r="N176" s="88"/>
      <c r="O176" s="23"/>
      <c r="P176" s="23"/>
      <c r="Q176" s="23"/>
      <c r="R176" s="23"/>
      <c r="S176" s="23"/>
      <c r="T176" s="23"/>
      <c r="U176" s="23"/>
      <c r="V176" s="23"/>
      <c r="W176" s="23"/>
      <c r="X176" s="23"/>
      <c r="Y176" s="23"/>
      <c r="Z176" s="23"/>
    </row>
    <row r="177" ht="12.0" customHeight="1">
      <c r="A177" s="23"/>
      <c r="B177" s="23"/>
      <c r="C177" s="23"/>
      <c r="D177" s="23"/>
      <c r="E177" s="23"/>
      <c r="F177" s="23"/>
      <c r="G177" s="23"/>
      <c r="H177" s="88"/>
      <c r="I177" s="88"/>
      <c r="J177" s="88"/>
      <c r="K177" s="88"/>
      <c r="L177" s="88"/>
      <c r="M177" s="88"/>
      <c r="N177" s="88"/>
      <c r="O177" s="23"/>
      <c r="P177" s="23"/>
      <c r="Q177" s="23"/>
      <c r="R177" s="23"/>
      <c r="S177" s="23"/>
      <c r="T177" s="23"/>
      <c r="U177" s="23"/>
      <c r="V177" s="23"/>
      <c r="W177" s="23"/>
      <c r="X177" s="23"/>
      <c r="Y177" s="23"/>
      <c r="Z177" s="23"/>
    </row>
    <row r="178" ht="12.0" customHeight="1">
      <c r="A178" s="23"/>
      <c r="B178" s="23"/>
      <c r="C178" s="23"/>
      <c r="D178" s="23"/>
      <c r="E178" s="23"/>
      <c r="F178" s="23"/>
      <c r="G178" s="23"/>
      <c r="H178" s="88"/>
      <c r="I178" s="88"/>
      <c r="J178" s="88"/>
      <c r="K178" s="88"/>
      <c r="L178" s="88"/>
      <c r="M178" s="88"/>
      <c r="N178" s="88"/>
      <c r="O178" s="23"/>
      <c r="P178" s="23"/>
      <c r="Q178" s="23"/>
      <c r="R178" s="23"/>
      <c r="S178" s="23"/>
      <c r="T178" s="23"/>
      <c r="U178" s="23"/>
      <c r="V178" s="23"/>
      <c r="W178" s="23"/>
      <c r="X178" s="23"/>
      <c r="Y178" s="23"/>
      <c r="Z178" s="23"/>
    </row>
    <row r="179" ht="12.0" customHeight="1">
      <c r="A179" s="23"/>
      <c r="B179" s="23"/>
      <c r="C179" s="23"/>
      <c r="D179" s="23"/>
      <c r="E179" s="23"/>
      <c r="F179" s="23"/>
      <c r="G179" s="23"/>
      <c r="H179" s="88"/>
      <c r="I179" s="88"/>
      <c r="J179" s="88"/>
      <c r="K179" s="88"/>
      <c r="L179" s="88"/>
      <c r="M179" s="88"/>
      <c r="N179" s="88"/>
      <c r="O179" s="23"/>
      <c r="P179" s="23"/>
      <c r="Q179" s="23"/>
      <c r="R179" s="23"/>
      <c r="S179" s="23"/>
      <c r="T179" s="23"/>
      <c r="U179" s="23"/>
      <c r="V179" s="23"/>
      <c r="W179" s="23"/>
      <c r="X179" s="23"/>
      <c r="Y179" s="23"/>
      <c r="Z179" s="23"/>
    </row>
    <row r="180" ht="12.0" customHeight="1">
      <c r="A180" s="23"/>
      <c r="B180" s="23"/>
      <c r="C180" s="23"/>
      <c r="D180" s="23"/>
      <c r="E180" s="23"/>
      <c r="F180" s="23"/>
      <c r="G180" s="23"/>
      <c r="H180" s="88"/>
      <c r="I180" s="88"/>
      <c r="J180" s="88"/>
      <c r="K180" s="88"/>
      <c r="L180" s="88"/>
      <c r="M180" s="88"/>
      <c r="N180" s="88"/>
      <c r="O180" s="23"/>
      <c r="P180" s="23"/>
      <c r="Q180" s="23"/>
      <c r="R180" s="23"/>
      <c r="S180" s="23"/>
      <c r="T180" s="23"/>
      <c r="U180" s="23"/>
      <c r="V180" s="23"/>
      <c r="W180" s="23"/>
      <c r="X180" s="23"/>
      <c r="Y180" s="23"/>
      <c r="Z180" s="23"/>
    </row>
    <row r="181" ht="12.0" customHeight="1">
      <c r="A181" s="23"/>
      <c r="B181" s="23"/>
      <c r="C181" s="23"/>
      <c r="D181" s="23"/>
      <c r="E181" s="23"/>
      <c r="F181" s="23"/>
      <c r="G181" s="23"/>
      <c r="H181" s="88"/>
      <c r="I181" s="88"/>
      <c r="J181" s="88"/>
      <c r="K181" s="88"/>
      <c r="L181" s="88"/>
      <c r="M181" s="88"/>
      <c r="N181" s="88"/>
      <c r="O181" s="23"/>
      <c r="P181" s="23"/>
      <c r="Q181" s="23"/>
      <c r="R181" s="23"/>
      <c r="S181" s="23"/>
      <c r="T181" s="23"/>
      <c r="U181" s="23"/>
      <c r="V181" s="23"/>
      <c r="W181" s="23"/>
      <c r="X181" s="23"/>
      <c r="Y181" s="23"/>
      <c r="Z181" s="23"/>
    </row>
    <row r="182" ht="12.0" customHeight="1">
      <c r="A182" s="23"/>
      <c r="B182" s="23"/>
      <c r="C182" s="23"/>
      <c r="D182" s="23"/>
      <c r="E182" s="23"/>
      <c r="F182" s="23"/>
      <c r="G182" s="23"/>
      <c r="H182" s="88"/>
      <c r="I182" s="88"/>
      <c r="J182" s="88"/>
      <c r="K182" s="88"/>
      <c r="L182" s="88"/>
      <c r="M182" s="88"/>
      <c r="N182" s="88"/>
      <c r="O182" s="23"/>
      <c r="P182" s="23"/>
      <c r="Q182" s="23"/>
      <c r="R182" s="23"/>
      <c r="S182" s="23"/>
      <c r="T182" s="23"/>
      <c r="U182" s="23"/>
      <c r="V182" s="23"/>
      <c r="W182" s="23"/>
      <c r="X182" s="23"/>
      <c r="Y182" s="23"/>
      <c r="Z182" s="23"/>
    </row>
    <row r="183" ht="12.0" customHeight="1">
      <c r="A183" s="23"/>
      <c r="B183" s="23"/>
      <c r="C183" s="23"/>
      <c r="D183" s="23"/>
      <c r="E183" s="23"/>
      <c r="F183" s="23"/>
      <c r="G183" s="23"/>
      <c r="H183" s="88"/>
      <c r="I183" s="88"/>
      <c r="J183" s="88"/>
      <c r="K183" s="88"/>
      <c r="L183" s="88"/>
      <c r="M183" s="88"/>
      <c r="N183" s="88"/>
      <c r="O183" s="23"/>
      <c r="P183" s="23"/>
      <c r="Q183" s="23"/>
      <c r="R183" s="23"/>
      <c r="S183" s="23"/>
      <c r="T183" s="23"/>
      <c r="U183" s="23"/>
      <c r="V183" s="23"/>
      <c r="W183" s="23"/>
      <c r="X183" s="23"/>
      <c r="Y183" s="23"/>
      <c r="Z183" s="23"/>
    </row>
    <row r="184" ht="12.0" customHeight="1">
      <c r="A184" s="23"/>
      <c r="B184" s="23"/>
      <c r="C184" s="23"/>
      <c r="D184" s="23"/>
      <c r="E184" s="23"/>
      <c r="F184" s="23"/>
      <c r="G184" s="23"/>
      <c r="H184" s="88"/>
      <c r="I184" s="88"/>
      <c r="J184" s="88"/>
      <c r="K184" s="88"/>
      <c r="L184" s="88"/>
      <c r="M184" s="88"/>
      <c r="N184" s="88"/>
      <c r="O184" s="23"/>
      <c r="P184" s="23"/>
      <c r="Q184" s="23"/>
      <c r="R184" s="23"/>
      <c r="S184" s="23"/>
      <c r="T184" s="23"/>
      <c r="U184" s="23"/>
      <c r="V184" s="23"/>
      <c r="W184" s="23"/>
      <c r="X184" s="23"/>
      <c r="Y184" s="23"/>
      <c r="Z184" s="23"/>
    </row>
    <row r="185" ht="12.0" customHeight="1">
      <c r="A185" s="23"/>
      <c r="B185" s="23"/>
      <c r="C185" s="23"/>
      <c r="D185" s="23"/>
      <c r="E185" s="23"/>
      <c r="F185" s="23"/>
      <c r="G185" s="23"/>
      <c r="H185" s="88"/>
      <c r="I185" s="88"/>
      <c r="J185" s="88"/>
      <c r="K185" s="88"/>
      <c r="L185" s="88"/>
      <c r="M185" s="88"/>
      <c r="N185" s="88"/>
      <c r="O185" s="23"/>
      <c r="P185" s="23"/>
      <c r="Q185" s="23"/>
      <c r="R185" s="23"/>
      <c r="S185" s="23"/>
      <c r="T185" s="23"/>
      <c r="U185" s="23"/>
      <c r="V185" s="23"/>
      <c r="W185" s="23"/>
      <c r="X185" s="23"/>
      <c r="Y185" s="23"/>
      <c r="Z185" s="23"/>
    </row>
    <row r="186" ht="12.0" customHeight="1">
      <c r="A186" s="23"/>
      <c r="B186" s="23"/>
      <c r="C186" s="23"/>
      <c r="D186" s="23"/>
      <c r="E186" s="23"/>
      <c r="F186" s="23"/>
      <c r="G186" s="23"/>
      <c r="H186" s="88"/>
      <c r="I186" s="88"/>
      <c r="J186" s="88"/>
      <c r="K186" s="88"/>
      <c r="L186" s="88"/>
      <c r="M186" s="88"/>
      <c r="N186" s="88"/>
      <c r="O186" s="23"/>
      <c r="P186" s="23"/>
      <c r="Q186" s="23"/>
      <c r="R186" s="23"/>
      <c r="S186" s="23"/>
      <c r="T186" s="23"/>
      <c r="U186" s="23"/>
      <c r="V186" s="23"/>
      <c r="W186" s="23"/>
      <c r="X186" s="23"/>
      <c r="Y186" s="23"/>
      <c r="Z186" s="23"/>
    </row>
    <row r="187" ht="12.0" customHeight="1">
      <c r="A187" s="23"/>
      <c r="B187" s="23"/>
      <c r="C187" s="23"/>
      <c r="D187" s="23"/>
      <c r="E187" s="23"/>
      <c r="F187" s="23"/>
      <c r="G187" s="23"/>
      <c r="H187" s="88"/>
      <c r="I187" s="88"/>
      <c r="J187" s="88"/>
      <c r="K187" s="88"/>
      <c r="L187" s="88"/>
      <c r="M187" s="88"/>
      <c r="N187" s="88"/>
      <c r="O187" s="23"/>
      <c r="P187" s="23"/>
      <c r="Q187" s="23"/>
      <c r="R187" s="23"/>
      <c r="S187" s="23"/>
      <c r="T187" s="23"/>
      <c r="U187" s="23"/>
      <c r="V187" s="23"/>
      <c r="W187" s="23"/>
      <c r="X187" s="23"/>
      <c r="Y187" s="23"/>
      <c r="Z187" s="23"/>
    </row>
    <row r="188" ht="12.0" customHeight="1">
      <c r="A188" s="23"/>
      <c r="B188" s="23"/>
      <c r="C188" s="23"/>
      <c r="D188" s="23"/>
      <c r="E188" s="23"/>
      <c r="F188" s="23"/>
      <c r="G188" s="23"/>
      <c r="H188" s="88"/>
      <c r="I188" s="88"/>
      <c r="J188" s="88"/>
      <c r="K188" s="88"/>
      <c r="L188" s="88"/>
      <c r="M188" s="88"/>
      <c r="N188" s="88"/>
      <c r="O188" s="23"/>
      <c r="P188" s="23"/>
      <c r="Q188" s="23"/>
      <c r="R188" s="23"/>
      <c r="S188" s="23"/>
      <c r="T188" s="23"/>
      <c r="U188" s="23"/>
      <c r="V188" s="23"/>
      <c r="W188" s="23"/>
      <c r="X188" s="23"/>
      <c r="Y188" s="23"/>
      <c r="Z188" s="23"/>
    </row>
    <row r="189" ht="12.0" customHeight="1">
      <c r="A189" s="23"/>
      <c r="B189" s="23"/>
      <c r="C189" s="23"/>
      <c r="D189" s="23"/>
      <c r="E189" s="23"/>
      <c r="F189" s="23"/>
      <c r="G189" s="23"/>
      <c r="H189" s="88"/>
      <c r="I189" s="88"/>
      <c r="J189" s="88"/>
      <c r="K189" s="88"/>
      <c r="L189" s="88"/>
      <c r="M189" s="88"/>
      <c r="N189" s="88"/>
      <c r="O189" s="23"/>
      <c r="P189" s="23"/>
      <c r="Q189" s="23"/>
      <c r="R189" s="23"/>
      <c r="S189" s="23"/>
      <c r="T189" s="23"/>
      <c r="U189" s="23"/>
      <c r="V189" s="23"/>
      <c r="W189" s="23"/>
      <c r="X189" s="23"/>
      <c r="Y189" s="23"/>
      <c r="Z189" s="23"/>
    </row>
    <row r="190" ht="12.0" customHeight="1">
      <c r="A190" s="23"/>
      <c r="B190" s="23"/>
      <c r="C190" s="23"/>
      <c r="D190" s="23"/>
      <c r="E190" s="23"/>
      <c r="F190" s="23"/>
      <c r="G190" s="23"/>
      <c r="H190" s="88"/>
      <c r="I190" s="88"/>
      <c r="J190" s="88"/>
      <c r="K190" s="88"/>
      <c r="L190" s="88"/>
      <c r="M190" s="88"/>
      <c r="N190" s="88"/>
      <c r="O190" s="23"/>
      <c r="P190" s="23"/>
      <c r="Q190" s="23"/>
      <c r="R190" s="23"/>
      <c r="S190" s="23"/>
      <c r="T190" s="23"/>
      <c r="U190" s="23"/>
      <c r="V190" s="23"/>
      <c r="W190" s="23"/>
      <c r="X190" s="23"/>
      <c r="Y190" s="23"/>
      <c r="Z190" s="23"/>
    </row>
    <row r="191" ht="12.0" customHeight="1">
      <c r="A191" s="23"/>
      <c r="B191" s="23"/>
      <c r="C191" s="23"/>
      <c r="D191" s="23"/>
      <c r="E191" s="23"/>
      <c r="F191" s="23"/>
      <c r="G191" s="23"/>
      <c r="H191" s="88"/>
      <c r="I191" s="88"/>
      <c r="J191" s="88"/>
      <c r="K191" s="88"/>
      <c r="L191" s="88"/>
      <c r="M191" s="88"/>
      <c r="N191" s="88"/>
      <c r="O191" s="23"/>
      <c r="P191" s="23"/>
      <c r="Q191" s="23"/>
      <c r="R191" s="23"/>
      <c r="S191" s="23"/>
      <c r="T191" s="23"/>
      <c r="U191" s="23"/>
      <c r="V191" s="23"/>
      <c r="W191" s="23"/>
      <c r="X191" s="23"/>
      <c r="Y191" s="23"/>
      <c r="Z191" s="23"/>
    </row>
    <row r="192" ht="12.0" customHeight="1">
      <c r="A192" s="23"/>
      <c r="B192" s="23"/>
      <c r="C192" s="23"/>
      <c r="D192" s="23"/>
      <c r="E192" s="23"/>
      <c r="F192" s="23"/>
      <c r="G192" s="23"/>
      <c r="H192" s="88"/>
      <c r="I192" s="88"/>
      <c r="J192" s="88"/>
      <c r="K192" s="88"/>
      <c r="L192" s="88"/>
      <c r="M192" s="88"/>
      <c r="N192" s="88"/>
      <c r="O192" s="23"/>
      <c r="P192" s="23"/>
      <c r="Q192" s="23"/>
      <c r="R192" s="23"/>
      <c r="S192" s="23"/>
      <c r="T192" s="23"/>
      <c r="U192" s="23"/>
      <c r="V192" s="23"/>
      <c r="W192" s="23"/>
      <c r="X192" s="23"/>
      <c r="Y192" s="23"/>
      <c r="Z192" s="23"/>
    </row>
    <row r="193" ht="12.0" customHeight="1">
      <c r="A193" s="23"/>
      <c r="B193" s="23"/>
      <c r="C193" s="23"/>
      <c r="D193" s="23"/>
      <c r="E193" s="23"/>
      <c r="F193" s="23"/>
      <c r="G193" s="23"/>
      <c r="H193" s="88"/>
      <c r="I193" s="88"/>
      <c r="J193" s="88"/>
      <c r="K193" s="88"/>
      <c r="L193" s="88"/>
      <c r="M193" s="88"/>
      <c r="N193" s="88"/>
      <c r="O193" s="23"/>
      <c r="P193" s="23"/>
      <c r="Q193" s="23"/>
      <c r="R193" s="23"/>
      <c r="S193" s="23"/>
      <c r="T193" s="23"/>
      <c r="U193" s="23"/>
      <c r="V193" s="23"/>
      <c r="W193" s="23"/>
      <c r="X193" s="23"/>
      <c r="Y193" s="23"/>
      <c r="Z193" s="23"/>
    </row>
    <row r="194" ht="12.0" customHeight="1">
      <c r="A194" s="23"/>
      <c r="B194" s="23"/>
      <c r="C194" s="23"/>
      <c r="D194" s="23"/>
      <c r="E194" s="23"/>
      <c r="F194" s="23"/>
      <c r="G194" s="23"/>
      <c r="H194" s="88"/>
      <c r="I194" s="88"/>
      <c r="J194" s="88"/>
      <c r="K194" s="88"/>
      <c r="L194" s="88"/>
      <c r="M194" s="88"/>
      <c r="N194" s="88"/>
      <c r="O194" s="23"/>
      <c r="P194" s="23"/>
      <c r="Q194" s="23"/>
      <c r="R194" s="23"/>
      <c r="S194" s="23"/>
      <c r="T194" s="23"/>
      <c r="U194" s="23"/>
      <c r="V194" s="23"/>
      <c r="W194" s="23"/>
      <c r="X194" s="23"/>
      <c r="Y194" s="23"/>
      <c r="Z194" s="23"/>
    </row>
    <row r="195" ht="12.0" customHeight="1">
      <c r="A195" s="23"/>
      <c r="B195" s="23"/>
      <c r="C195" s="23"/>
      <c r="D195" s="23"/>
      <c r="E195" s="23"/>
      <c r="F195" s="23"/>
      <c r="G195" s="23"/>
      <c r="H195" s="88"/>
      <c r="I195" s="88"/>
      <c r="J195" s="88"/>
      <c r="K195" s="88"/>
      <c r="L195" s="88"/>
      <c r="M195" s="88"/>
      <c r="N195" s="88"/>
      <c r="O195" s="23"/>
      <c r="P195" s="23"/>
      <c r="Q195" s="23"/>
      <c r="R195" s="23"/>
      <c r="S195" s="23"/>
      <c r="T195" s="23"/>
      <c r="U195" s="23"/>
      <c r="V195" s="23"/>
      <c r="W195" s="23"/>
      <c r="X195" s="23"/>
      <c r="Y195" s="23"/>
      <c r="Z195" s="23"/>
    </row>
    <row r="196" ht="12.0" customHeight="1">
      <c r="A196" s="23"/>
      <c r="B196" s="23"/>
      <c r="C196" s="23"/>
      <c r="D196" s="23"/>
      <c r="E196" s="23"/>
      <c r="F196" s="23"/>
      <c r="G196" s="23"/>
      <c r="H196" s="88"/>
      <c r="I196" s="88"/>
      <c r="J196" s="88"/>
      <c r="K196" s="88"/>
      <c r="L196" s="88"/>
      <c r="M196" s="88"/>
      <c r="N196" s="88"/>
      <c r="O196" s="23"/>
      <c r="P196" s="23"/>
      <c r="Q196" s="23"/>
      <c r="R196" s="23"/>
      <c r="S196" s="23"/>
      <c r="T196" s="23"/>
      <c r="U196" s="23"/>
      <c r="V196" s="23"/>
      <c r="W196" s="23"/>
      <c r="X196" s="23"/>
      <c r="Y196" s="23"/>
      <c r="Z196" s="23"/>
    </row>
    <row r="197" ht="12.0" customHeight="1">
      <c r="A197" s="23"/>
      <c r="B197" s="23"/>
      <c r="C197" s="23"/>
      <c r="D197" s="23"/>
      <c r="E197" s="23"/>
      <c r="F197" s="23"/>
      <c r="G197" s="23"/>
      <c r="H197" s="88"/>
      <c r="I197" s="88"/>
      <c r="J197" s="88"/>
      <c r="K197" s="88"/>
      <c r="L197" s="88"/>
      <c r="M197" s="88"/>
      <c r="N197" s="88"/>
      <c r="O197" s="23"/>
      <c r="P197" s="23"/>
      <c r="Q197" s="23"/>
      <c r="R197" s="23"/>
      <c r="S197" s="23"/>
      <c r="T197" s="23"/>
      <c r="U197" s="23"/>
      <c r="V197" s="23"/>
      <c r="W197" s="23"/>
      <c r="X197" s="23"/>
      <c r="Y197" s="23"/>
      <c r="Z197" s="23"/>
    </row>
    <row r="198" ht="12.0" customHeight="1">
      <c r="A198" s="23"/>
      <c r="B198" s="23"/>
      <c r="C198" s="23"/>
      <c r="D198" s="23"/>
      <c r="E198" s="23"/>
      <c r="F198" s="23"/>
      <c r="G198" s="23"/>
      <c r="H198" s="88"/>
      <c r="I198" s="88"/>
      <c r="J198" s="88"/>
      <c r="K198" s="88"/>
      <c r="L198" s="88"/>
      <c r="M198" s="88"/>
      <c r="N198" s="88"/>
      <c r="O198" s="23"/>
      <c r="P198" s="23"/>
      <c r="Q198" s="23"/>
      <c r="R198" s="23"/>
      <c r="S198" s="23"/>
      <c r="T198" s="23"/>
      <c r="U198" s="23"/>
      <c r="V198" s="23"/>
      <c r="W198" s="23"/>
      <c r="X198" s="23"/>
      <c r="Y198" s="23"/>
      <c r="Z198" s="23"/>
    </row>
    <row r="199" ht="12.0" customHeight="1">
      <c r="A199" s="23"/>
      <c r="B199" s="23"/>
      <c r="C199" s="23"/>
      <c r="D199" s="23"/>
      <c r="E199" s="23"/>
      <c r="F199" s="23"/>
      <c r="G199" s="23"/>
      <c r="H199" s="88"/>
      <c r="I199" s="88"/>
      <c r="J199" s="88"/>
      <c r="K199" s="88"/>
      <c r="L199" s="88"/>
      <c r="M199" s="88"/>
      <c r="N199" s="88"/>
      <c r="O199" s="23"/>
      <c r="P199" s="23"/>
      <c r="Q199" s="23"/>
      <c r="R199" s="23"/>
      <c r="S199" s="23"/>
      <c r="T199" s="23"/>
      <c r="U199" s="23"/>
      <c r="V199" s="23"/>
      <c r="W199" s="23"/>
      <c r="X199" s="23"/>
      <c r="Y199" s="23"/>
      <c r="Z199" s="23"/>
    </row>
    <row r="200" ht="12.0" customHeight="1">
      <c r="A200" s="23"/>
      <c r="B200" s="23"/>
      <c r="C200" s="23"/>
      <c r="D200" s="23"/>
      <c r="E200" s="23"/>
      <c r="F200" s="23"/>
      <c r="G200" s="23"/>
      <c r="H200" s="88"/>
      <c r="I200" s="88"/>
      <c r="J200" s="88"/>
      <c r="K200" s="88"/>
      <c r="L200" s="88"/>
      <c r="M200" s="88"/>
      <c r="N200" s="88"/>
      <c r="O200" s="23"/>
      <c r="P200" s="23"/>
      <c r="Q200" s="23"/>
      <c r="R200" s="23"/>
      <c r="S200" s="23"/>
      <c r="T200" s="23"/>
      <c r="U200" s="23"/>
      <c r="V200" s="23"/>
      <c r="W200" s="23"/>
      <c r="X200" s="23"/>
      <c r="Y200" s="23"/>
      <c r="Z200" s="23"/>
    </row>
    <row r="201" ht="12.0" customHeight="1">
      <c r="A201" s="23"/>
      <c r="B201" s="23"/>
      <c r="C201" s="23"/>
      <c r="D201" s="23"/>
      <c r="E201" s="23"/>
      <c r="F201" s="23"/>
      <c r="G201" s="23"/>
      <c r="H201" s="88"/>
      <c r="I201" s="88"/>
      <c r="J201" s="88"/>
      <c r="K201" s="88"/>
      <c r="L201" s="88"/>
      <c r="M201" s="88"/>
      <c r="N201" s="88"/>
      <c r="O201" s="23"/>
      <c r="P201" s="23"/>
      <c r="Q201" s="23"/>
      <c r="R201" s="23"/>
      <c r="S201" s="23"/>
      <c r="T201" s="23"/>
      <c r="U201" s="23"/>
      <c r="V201" s="23"/>
      <c r="W201" s="23"/>
      <c r="X201" s="23"/>
      <c r="Y201" s="23"/>
      <c r="Z201" s="23"/>
    </row>
    <row r="202" ht="12.0" customHeight="1">
      <c r="A202" s="23"/>
      <c r="B202" s="23"/>
      <c r="C202" s="23"/>
      <c r="D202" s="23"/>
      <c r="E202" s="23"/>
      <c r="F202" s="23"/>
      <c r="G202" s="23"/>
      <c r="H202" s="88"/>
      <c r="I202" s="88"/>
      <c r="J202" s="88"/>
      <c r="K202" s="88"/>
      <c r="L202" s="88"/>
      <c r="M202" s="88"/>
      <c r="N202" s="88"/>
      <c r="O202" s="23"/>
      <c r="P202" s="23"/>
      <c r="Q202" s="23"/>
      <c r="R202" s="23"/>
      <c r="S202" s="23"/>
      <c r="T202" s="23"/>
      <c r="U202" s="23"/>
      <c r="V202" s="23"/>
      <c r="W202" s="23"/>
      <c r="X202" s="23"/>
      <c r="Y202" s="23"/>
      <c r="Z202" s="23"/>
    </row>
    <row r="203" ht="12.0" customHeight="1">
      <c r="A203" s="23"/>
      <c r="B203" s="23"/>
      <c r="C203" s="23"/>
      <c r="D203" s="23"/>
      <c r="E203" s="23"/>
      <c r="F203" s="23"/>
      <c r="G203" s="23"/>
      <c r="H203" s="88"/>
      <c r="I203" s="88"/>
      <c r="J203" s="88"/>
      <c r="K203" s="88"/>
      <c r="L203" s="88"/>
      <c r="M203" s="88"/>
      <c r="N203" s="88"/>
      <c r="O203" s="23"/>
      <c r="P203" s="23"/>
      <c r="Q203" s="23"/>
      <c r="R203" s="23"/>
      <c r="S203" s="23"/>
      <c r="T203" s="23"/>
      <c r="U203" s="23"/>
      <c r="V203" s="23"/>
      <c r="W203" s="23"/>
      <c r="X203" s="23"/>
      <c r="Y203" s="23"/>
      <c r="Z203" s="23"/>
    </row>
    <row r="204" ht="12.0" customHeight="1">
      <c r="A204" s="23"/>
      <c r="B204" s="23"/>
      <c r="C204" s="23"/>
      <c r="D204" s="23"/>
      <c r="E204" s="23"/>
      <c r="F204" s="23"/>
      <c r="G204" s="23"/>
      <c r="H204" s="88"/>
      <c r="I204" s="88"/>
      <c r="J204" s="88"/>
      <c r="K204" s="88"/>
      <c r="L204" s="88"/>
      <c r="M204" s="88"/>
      <c r="N204" s="88"/>
      <c r="O204" s="23"/>
      <c r="P204" s="23"/>
      <c r="Q204" s="23"/>
      <c r="R204" s="23"/>
      <c r="S204" s="23"/>
      <c r="T204" s="23"/>
      <c r="U204" s="23"/>
      <c r="V204" s="23"/>
      <c r="W204" s="23"/>
      <c r="X204" s="23"/>
      <c r="Y204" s="23"/>
      <c r="Z204" s="23"/>
    </row>
    <row r="205" ht="12.0" customHeight="1">
      <c r="A205" s="23"/>
      <c r="B205" s="23"/>
      <c r="C205" s="23"/>
      <c r="D205" s="23"/>
      <c r="E205" s="23"/>
      <c r="F205" s="23"/>
      <c r="G205" s="23"/>
      <c r="H205" s="88"/>
      <c r="I205" s="88"/>
      <c r="J205" s="88"/>
      <c r="K205" s="88"/>
      <c r="L205" s="88"/>
      <c r="M205" s="88"/>
      <c r="N205" s="88"/>
      <c r="O205" s="23"/>
      <c r="P205" s="23"/>
      <c r="Q205" s="23"/>
      <c r="R205" s="23"/>
      <c r="S205" s="23"/>
      <c r="T205" s="23"/>
      <c r="U205" s="23"/>
      <c r="V205" s="23"/>
      <c r="W205" s="23"/>
      <c r="X205" s="23"/>
      <c r="Y205" s="23"/>
      <c r="Z205" s="23"/>
    </row>
    <row r="206" ht="12.0" customHeight="1">
      <c r="A206" s="23"/>
      <c r="B206" s="23"/>
      <c r="C206" s="23"/>
      <c r="D206" s="23"/>
      <c r="E206" s="23"/>
      <c r="F206" s="23"/>
      <c r="G206" s="23"/>
      <c r="H206" s="88"/>
      <c r="I206" s="88"/>
      <c r="J206" s="88"/>
      <c r="K206" s="88"/>
      <c r="L206" s="88"/>
      <c r="M206" s="88"/>
      <c r="N206" s="88"/>
      <c r="O206" s="23"/>
      <c r="P206" s="23"/>
      <c r="Q206" s="23"/>
      <c r="R206" s="23"/>
      <c r="S206" s="23"/>
      <c r="T206" s="23"/>
      <c r="U206" s="23"/>
      <c r="V206" s="23"/>
      <c r="W206" s="23"/>
      <c r="X206" s="23"/>
      <c r="Y206" s="23"/>
      <c r="Z206" s="23"/>
    </row>
    <row r="207" ht="12.0" customHeight="1">
      <c r="A207" s="23"/>
      <c r="B207" s="23"/>
      <c r="C207" s="23"/>
      <c r="D207" s="23"/>
      <c r="E207" s="23"/>
      <c r="F207" s="23"/>
      <c r="G207" s="23"/>
      <c r="H207" s="88"/>
      <c r="I207" s="88"/>
      <c r="J207" s="88"/>
      <c r="K207" s="88"/>
      <c r="L207" s="88"/>
      <c r="M207" s="88"/>
      <c r="N207" s="88"/>
      <c r="O207" s="23"/>
      <c r="P207" s="23"/>
      <c r="Q207" s="23"/>
      <c r="R207" s="23"/>
      <c r="S207" s="23"/>
      <c r="T207" s="23"/>
      <c r="U207" s="23"/>
      <c r="V207" s="23"/>
      <c r="W207" s="23"/>
      <c r="X207" s="23"/>
      <c r="Y207" s="23"/>
      <c r="Z207" s="23"/>
    </row>
    <row r="208" ht="12.0" customHeight="1">
      <c r="A208" s="23"/>
      <c r="B208" s="23"/>
      <c r="C208" s="23"/>
      <c r="D208" s="23"/>
      <c r="E208" s="23"/>
      <c r="F208" s="23"/>
      <c r="G208" s="23"/>
      <c r="H208" s="88"/>
      <c r="I208" s="88"/>
      <c r="J208" s="88"/>
      <c r="K208" s="88"/>
      <c r="L208" s="88"/>
      <c r="M208" s="88"/>
      <c r="N208" s="88"/>
      <c r="O208" s="23"/>
      <c r="P208" s="23"/>
      <c r="Q208" s="23"/>
      <c r="R208" s="23"/>
      <c r="S208" s="23"/>
      <c r="T208" s="23"/>
      <c r="U208" s="23"/>
      <c r="V208" s="23"/>
      <c r="W208" s="23"/>
      <c r="X208" s="23"/>
      <c r="Y208" s="23"/>
      <c r="Z208" s="23"/>
    </row>
    <row r="209" ht="12.0" customHeight="1">
      <c r="A209" s="23"/>
      <c r="B209" s="23"/>
      <c r="C209" s="23"/>
      <c r="D209" s="23"/>
      <c r="E209" s="23"/>
      <c r="F209" s="23"/>
      <c r="G209" s="23"/>
      <c r="H209" s="88"/>
      <c r="I209" s="88"/>
      <c r="J209" s="88"/>
      <c r="K209" s="88"/>
      <c r="L209" s="88"/>
      <c r="M209" s="88"/>
      <c r="N209" s="88"/>
      <c r="O209" s="23"/>
      <c r="P209" s="23"/>
      <c r="Q209" s="23"/>
      <c r="R209" s="23"/>
      <c r="S209" s="23"/>
      <c r="T209" s="23"/>
      <c r="U209" s="23"/>
      <c r="V209" s="23"/>
      <c r="W209" s="23"/>
      <c r="X209" s="23"/>
      <c r="Y209" s="23"/>
      <c r="Z209" s="23"/>
    </row>
    <row r="210" ht="12.0" customHeight="1">
      <c r="A210" s="23"/>
      <c r="B210" s="23"/>
      <c r="C210" s="23"/>
      <c r="D210" s="23"/>
      <c r="E210" s="23"/>
      <c r="F210" s="23"/>
      <c r="G210" s="23"/>
      <c r="H210" s="88"/>
      <c r="I210" s="88"/>
      <c r="J210" s="88"/>
      <c r="K210" s="88"/>
      <c r="L210" s="88"/>
      <c r="M210" s="88"/>
      <c r="N210" s="88"/>
      <c r="O210" s="23"/>
      <c r="P210" s="23"/>
      <c r="Q210" s="23"/>
      <c r="R210" s="23"/>
      <c r="S210" s="23"/>
      <c r="T210" s="23"/>
      <c r="U210" s="23"/>
      <c r="V210" s="23"/>
      <c r="W210" s="23"/>
      <c r="X210" s="23"/>
      <c r="Y210" s="23"/>
      <c r="Z210" s="23"/>
    </row>
    <row r="211" ht="12.0" customHeight="1">
      <c r="A211" s="23"/>
      <c r="B211" s="23"/>
      <c r="C211" s="23"/>
      <c r="D211" s="23"/>
      <c r="E211" s="23"/>
      <c r="F211" s="23"/>
      <c r="G211" s="23"/>
      <c r="H211" s="88"/>
      <c r="I211" s="88"/>
      <c r="J211" s="88"/>
      <c r="K211" s="88"/>
      <c r="L211" s="88"/>
      <c r="M211" s="88"/>
      <c r="N211" s="88"/>
      <c r="O211" s="23"/>
      <c r="P211" s="23"/>
      <c r="Q211" s="23"/>
      <c r="R211" s="23"/>
      <c r="S211" s="23"/>
      <c r="T211" s="23"/>
      <c r="U211" s="23"/>
      <c r="V211" s="23"/>
      <c r="W211" s="23"/>
      <c r="X211" s="23"/>
      <c r="Y211" s="23"/>
      <c r="Z211" s="23"/>
    </row>
    <row r="212" ht="12.0" customHeight="1">
      <c r="A212" s="23"/>
      <c r="B212" s="23"/>
      <c r="C212" s="23"/>
      <c r="D212" s="23"/>
      <c r="E212" s="23"/>
      <c r="F212" s="23"/>
      <c r="G212" s="23"/>
      <c r="H212" s="88"/>
      <c r="I212" s="88"/>
      <c r="J212" s="88"/>
      <c r="K212" s="88"/>
      <c r="L212" s="88"/>
      <c r="M212" s="88"/>
      <c r="N212" s="88"/>
      <c r="O212" s="23"/>
      <c r="P212" s="23"/>
      <c r="Q212" s="23"/>
      <c r="R212" s="23"/>
      <c r="S212" s="23"/>
      <c r="T212" s="23"/>
      <c r="U212" s="23"/>
      <c r="V212" s="23"/>
      <c r="W212" s="23"/>
      <c r="X212" s="23"/>
      <c r="Y212" s="23"/>
      <c r="Z212" s="23"/>
    </row>
    <row r="213" ht="12.0" customHeight="1">
      <c r="A213" s="23"/>
      <c r="B213" s="23"/>
      <c r="C213" s="23"/>
      <c r="D213" s="23"/>
      <c r="E213" s="23"/>
      <c r="F213" s="23"/>
      <c r="G213" s="23"/>
      <c r="H213" s="88"/>
      <c r="I213" s="88"/>
      <c r="J213" s="88"/>
      <c r="K213" s="88"/>
      <c r="L213" s="88"/>
      <c r="M213" s="88"/>
      <c r="N213" s="88"/>
      <c r="O213" s="23"/>
      <c r="P213" s="23"/>
      <c r="Q213" s="23"/>
      <c r="R213" s="23"/>
      <c r="S213" s="23"/>
      <c r="T213" s="23"/>
      <c r="U213" s="23"/>
      <c r="V213" s="23"/>
      <c r="W213" s="23"/>
      <c r="X213" s="23"/>
      <c r="Y213" s="23"/>
      <c r="Z213" s="23"/>
    </row>
    <row r="214" ht="12.0" customHeight="1">
      <c r="A214" s="23"/>
      <c r="B214" s="23"/>
      <c r="C214" s="23"/>
      <c r="D214" s="23"/>
      <c r="E214" s="23"/>
      <c r="F214" s="23"/>
      <c r="G214" s="23"/>
      <c r="H214" s="88"/>
      <c r="I214" s="88"/>
      <c r="J214" s="88"/>
      <c r="K214" s="88"/>
      <c r="L214" s="88"/>
      <c r="M214" s="88"/>
      <c r="N214" s="88"/>
      <c r="O214" s="23"/>
      <c r="P214" s="23"/>
      <c r="Q214" s="23"/>
      <c r="R214" s="23"/>
      <c r="S214" s="23"/>
      <c r="T214" s="23"/>
      <c r="U214" s="23"/>
      <c r="V214" s="23"/>
      <c r="W214" s="23"/>
      <c r="X214" s="23"/>
      <c r="Y214" s="23"/>
      <c r="Z214" s="23"/>
    </row>
    <row r="215" ht="12.0" customHeight="1">
      <c r="A215" s="23"/>
      <c r="B215" s="23"/>
      <c r="C215" s="23"/>
      <c r="D215" s="23"/>
      <c r="E215" s="23"/>
      <c r="F215" s="23"/>
      <c r="G215" s="23"/>
      <c r="H215" s="88"/>
      <c r="I215" s="88"/>
      <c r="J215" s="88"/>
      <c r="K215" s="88"/>
      <c r="L215" s="88"/>
      <c r="M215" s="88"/>
      <c r="N215" s="88"/>
      <c r="O215" s="23"/>
      <c r="P215" s="23"/>
      <c r="Q215" s="23"/>
      <c r="R215" s="23"/>
      <c r="S215" s="23"/>
      <c r="T215" s="23"/>
      <c r="U215" s="23"/>
      <c r="V215" s="23"/>
      <c r="W215" s="23"/>
      <c r="X215" s="23"/>
      <c r="Y215" s="23"/>
      <c r="Z215" s="23"/>
    </row>
    <row r="216" ht="12.0" customHeight="1">
      <c r="A216" s="23"/>
      <c r="B216" s="23"/>
      <c r="C216" s="23"/>
      <c r="D216" s="23"/>
      <c r="E216" s="23"/>
      <c r="F216" s="23"/>
      <c r="G216" s="23"/>
      <c r="H216" s="88"/>
      <c r="I216" s="88"/>
      <c r="J216" s="88"/>
      <c r="K216" s="88"/>
      <c r="L216" s="88"/>
      <c r="M216" s="88"/>
      <c r="N216" s="88"/>
      <c r="O216" s="23"/>
      <c r="P216" s="23"/>
      <c r="Q216" s="23"/>
      <c r="R216" s="23"/>
      <c r="S216" s="23"/>
      <c r="T216" s="23"/>
      <c r="U216" s="23"/>
      <c r="V216" s="23"/>
      <c r="W216" s="23"/>
      <c r="X216" s="23"/>
      <c r="Y216" s="23"/>
      <c r="Z216" s="23"/>
    </row>
    <row r="217" ht="12.0" customHeight="1">
      <c r="A217" s="23"/>
      <c r="B217" s="23"/>
      <c r="C217" s="23"/>
      <c r="D217" s="23"/>
      <c r="E217" s="23"/>
      <c r="F217" s="23"/>
      <c r="G217" s="23"/>
      <c r="H217" s="88"/>
      <c r="I217" s="88"/>
      <c r="J217" s="88"/>
      <c r="K217" s="88"/>
      <c r="L217" s="88"/>
      <c r="M217" s="88"/>
      <c r="N217" s="88"/>
      <c r="O217" s="23"/>
      <c r="P217" s="23"/>
      <c r="Q217" s="23"/>
      <c r="R217" s="23"/>
      <c r="S217" s="23"/>
      <c r="T217" s="23"/>
      <c r="U217" s="23"/>
      <c r="V217" s="23"/>
      <c r="W217" s="23"/>
      <c r="X217" s="23"/>
      <c r="Y217" s="23"/>
      <c r="Z217" s="23"/>
    </row>
    <row r="218" ht="12.0" customHeight="1">
      <c r="A218" s="23"/>
      <c r="B218" s="23"/>
      <c r="C218" s="23"/>
      <c r="D218" s="23"/>
      <c r="E218" s="23"/>
      <c r="F218" s="23"/>
      <c r="G218" s="23"/>
      <c r="H218" s="88"/>
      <c r="I218" s="88"/>
      <c r="J218" s="88"/>
      <c r="K218" s="88"/>
      <c r="L218" s="88"/>
      <c r="M218" s="88"/>
      <c r="N218" s="88"/>
      <c r="O218" s="23"/>
      <c r="P218" s="23"/>
      <c r="Q218" s="23"/>
      <c r="R218" s="23"/>
      <c r="S218" s="23"/>
      <c r="T218" s="23"/>
      <c r="U218" s="23"/>
      <c r="V218" s="23"/>
      <c r="W218" s="23"/>
      <c r="X218" s="23"/>
      <c r="Y218" s="23"/>
      <c r="Z218" s="23"/>
    </row>
    <row r="219" ht="12.0" customHeight="1">
      <c r="A219" s="23"/>
      <c r="B219" s="23"/>
      <c r="C219" s="23"/>
      <c r="D219" s="23"/>
      <c r="E219" s="23"/>
      <c r="F219" s="23"/>
      <c r="G219" s="23"/>
      <c r="H219" s="88"/>
      <c r="I219" s="88"/>
      <c r="J219" s="88"/>
      <c r="K219" s="88"/>
      <c r="L219" s="88"/>
      <c r="M219" s="88"/>
      <c r="N219" s="88"/>
      <c r="O219" s="23"/>
      <c r="P219" s="23"/>
      <c r="Q219" s="23"/>
      <c r="R219" s="23"/>
      <c r="S219" s="23"/>
      <c r="T219" s="23"/>
      <c r="U219" s="23"/>
      <c r="V219" s="23"/>
      <c r="W219" s="23"/>
      <c r="X219" s="23"/>
      <c r="Y219" s="23"/>
      <c r="Z219" s="23"/>
    </row>
    <row r="220" ht="12.0" customHeight="1">
      <c r="A220" s="23"/>
      <c r="B220" s="23"/>
      <c r="C220" s="23"/>
      <c r="D220" s="23"/>
      <c r="E220" s="23"/>
      <c r="F220" s="23"/>
      <c r="G220" s="23"/>
      <c r="H220" s="88"/>
      <c r="I220" s="88"/>
      <c r="J220" s="88"/>
      <c r="K220" s="88"/>
      <c r="L220" s="88"/>
      <c r="M220" s="88"/>
      <c r="N220" s="88"/>
      <c r="O220" s="23"/>
      <c r="P220" s="23"/>
      <c r="Q220" s="23"/>
      <c r="R220" s="23"/>
      <c r="S220" s="23"/>
      <c r="T220" s="23"/>
      <c r="U220" s="23"/>
      <c r="V220" s="23"/>
      <c r="W220" s="23"/>
      <c r="X220" s="23"/>
      <c r="Y220" s="23"/>
      <c r="Z220" s="23"/>
    </row>
    <row r="221" ht="12.0" customHeight="1">
      <c r="A221" s="23"/>
      <c r="B221" s="23"/>
      <c r="C221" s="23"/>
      <c r="D221" s="23"/>
      <c r="E221" s="23"/>
      <c r="F221" s="23"/>
      <c r="G221" s="23"/>
      <c r="H221" s="88"/>
      <c r="I221" s="88"/>
      <c r="J221" s="88"/>
      <c r="K221" s="88"/>
      <c r="L221" s="88"/>
      <c r="M221" s="88"/>
      <c r="N221" s="88"/>
      <c r="O221" s="23"/>
      <c r="P221" s="23"/>
      <c r="Q221" s="23"/>
      <c r="R221" s="23"/>
      <c r="S221" s="23"/>
      <c r="T221" s="23"/>
      <c r="U221" s="23"/>
      <c r="V221" s="23"/>
      <c r="W221" s="23"/>
      <c r="X221" s="23"/>
      <c r="Y221" s="23"/>
      <c r="Z221" s="23"/>
    </row>
    <row r="222" ht="12.0" customHeight="1">
      <c r="A222" s="23"/>
      <c r="B222" s="23"/>
      <c r="C222" s="23"/>
      <c r="D222" s="23"/>
      <c r="E222" s="23"/>
      <c r="F222" s="23"/>
      <c r="G222" s="23"/>
      <c r="H222" s="88"/>
      <c r="I222" s="88"/>
      <c r="J222" s="88"/>
      <c r="K222" s="88"/>
      <c r="L222" s="88"/>
      <c r="M222" s="88"/>
      <c r="N222" s="88"/>
      <c r="O222" s="23"/>
      <c r="P222" s="23"/>
      <c r="Q222" s="23"/>
      <c r="R222" s="23"/>
      <c r="S222" s="23"/>
      <c r="T222" s="23"/>
      <c r="U222" s="23"/>
      <c r="V222" s="23"/>
      <c r="W222" s="23"/>
      <c r="X222" s="23"/>
      <c r="Y222" s="23"/>
      <c r="Z222" s="23"/>
    </row>
    <row r="223" ht="12.0" customHeight="1">
      <c r="A223" s="23"/>
      <c r="B223" s="23"/>
      <c r="C223" s="23"/>
      <c r="D223" s="23"/>
      <c r="E223" s="23"/>
      <c r="F223" s="23"/>
      <c r="G223" s="23"/>
      <c r="H223" s="88"/>
      <c r="I223" s="88"/>
      <c r="J223" s="88"/>
      <c r="K223" s="88"/>
      <c r="L223" s="88"/>
      <c r="M223" s="88"/>
      <c r="N223" s="88"/>
      <c r="O223" s="23"/>
      <c r="P223" s="23"/>
      <c r="Q223" s="23"/>
      <c r="R223" s="23"/>
      <c r="S223" s="23"/>
      <c r="T223" s="23"/>
      <c r="U223" s="23"/>
      <c r="V223" s="23"/>
      <c r="W223" s="23"/>
      <c r="X223" s="23"/>
      <c r="Y223" s="23"/>
      <c r="Z223" s="23"/>
    </row>
    <row r="224" ht="12.0" customHeight="1">
      <c r="A224" s="23"/>
      <c r="B224" s="23"/>
      <c r="C224" s="23"/>
      <c r="D224" s="23"/>
      <c r="E224" s="23"/>
      <c r="F224" s="23"/>
      <c r="G224" s="23"/>
      <c r="H224" s="88"/>
      <c r="I224" s="88"/>
      <c r="J224" s="88"/>
      <c r="K224" s="88"/>
      <c r="L224" s="88"/>
      <c r="M224" s="88"/>
      <c r="N224" s="88"/>
      <c r="O224" s="23"/>
      <c r="P224" s="23"/>
      <c r="Q224" s="23"/>
      <c r="R224" s="23"/>
      <c r="S224" s="23"/>
      <c r="T224" s="23"/>
      <c r="U224" s="23"/>
      <c r="V224" s="23"/>
      <c r="W224" s="23"/>
      <c r="X224" s="23"/>
      <c r="Y224" s="23"/>
      <c r="Z224" s="23"/>
    </row>
    <row r="225" ht="12.0" customHeight="1">
      <c r="A225" s="23"/>
      <c r="B225" s="23"/>
      <c r="C225" s="23"/>
      <c r="D225" s="23"/>
      <c r="E225" s="23"/>
      <c r="F225" s="23"/>
      <c r="G225" s="23"/>
      <c r="H225" s="88"/>
      <c r="I225" s="88"/>
      <c r="J225" s="88"/>
      <c r="K225" s="88"/>
      <c r="L225" s="88"/>
      <c r="M225" s="88"/>
      <c r="N225" s="88"/>
      <c r="O225" s="23"/>
      <c r="P225" s="23"/>
      <c r="Q225" s="23"/>
      <c r="R225" s="23"/>
      <c r="S225" s="23"/>
      <c r="T225" s="23"/>
      <c r="U225" s="23"/>
      <c r="V225" s="23"/>
      <c r="W225" s="23"/>
      <c r="X225" s="23"/>
      <c r="Y225" s="23"/>
      <c r="Z225" s="23"/>
    </row>
    <row r="226" ht="12.0" customHeight="1">
      <c r="A226" s="23"/>
      <c r="B226" s="23"/>
      <c r="C226" s="23"/>
      <c r="D226" s="23"/>
      <c r="E226" s="23"/>
      <c r="F226" s="23"/>
      <c r="G226" s="23"/>
      <c r="H226" s="88"/>
      <c r="I226" s="88"/>
      <c r="J226" s="88"/>
      <c r="K226" s="88"/>
      <c r="L226" s="88"/>
      <c r="M226" s="88"/>
      <c r="N226" s="88"/>
      <c r="O226" s="23"/>
      <c r="P226" s="23"/>
      <c r="Q226" s="23"/>
      <c r="R226" s="23"/>
      <c r="S226" s="23"/>
      <c r="T226" s="23"/>
      <c r="U226" s="23"/>
      <c r="V226" s="23"/>
      <c r="W226" s="23"/>
      <c r="X226" s="23"/>
      <c r="Y226" s="23"/>
      <c r="Z226" s="23"/>
    </row>
    <row r="227" ht="12.0" customHeight="1">
      <c r="A227" s="23"/>
      <c r="B227" s="23"/>
      <c r="C227" s="23"/>
      <c r="D227" s="23"/>
      <c r="E227" s="23"/>
      <c r="F227" s="23"/>
      <c r="G227" s="23"/>
      <c r="H227" s="88"/>
      <c r="I227" s="88"/>
      <c r="J227" s="88"/>
      <c r="K227" s="88"/>
      <c r="L227" s="88"/>
      <c r="M227" s="88"/>
      <c r="N227" s="88"/>
      <c r="O227" s="23"/>
      <c r="P227" s="23"/>
      <c r="Q227" s="23"/>
      <c r="R227" s="23"/>
      <c r="S227" s="23"/>
      <c r="T227" s="23"/>
      <c r="U227" s="23"/>
      <c r="V227" s="23"/>
      <c r="W227" s="23"/>
      <c r="X227" s="23"/>
      <c r="Y227" s="23"/>
      <c r="Z227" s="23"/>
    </row>
    <row r="228" ht="12.0" customHeight="1">
      <c r="A228" s="23"/>
      <c r="B228" s="23"/>
      <c r="C228" s="23"/>
      <c r="D228" s="23"/>
      <c r="E228" s="23"/>
      <c r="F228" s="23"/>
      <c r="G228" s="23"/>
      <c r="H228" s="88"/>
      <c r="I228" s="88"/>
      <c r="J228" s="88"/>
      <c r="K228" s="88"/>
      <c r="L228" s="88"/>
      <c r="M228" s="88"/>
      <c r="N228" s="88"/>
      <c r="O228" s="23"/>
      <c r="P228" s="23"/>
      <c r="Q228" s="23"/>
      <c r="R228" s="23"/>
      <c r="S228" s="23"/>
      <c r="T228" s="23"/>
      <c r="U228" s="23"/>
      <c r="V228" s="23"/>
      <c r="W228" s="23"/>
      <c r="X228" s="23"/>
      <c r="Y228" s="23"/>
      <c r="Z228" s="23"/>
    </row>
    <row r="229" ht="12.0" customHeight="1">
      <c r="A229" s="23"/>
      <c r="B229" s="23"/>
      <c r="C229" s="23"/>
      <c r="D229" s="23"/>
      <c r="E229" s="23"/>
      <c r="F229" s="23"/>
      <c r="G229" s="23"/>
      <c r="H229" s="88"/>
      <c r="I229" s="88"/>
      <c r="J229" s="88"/>
      <c r="K229" s="88"/>
      <c r="L229" s="88"/>
      <c r="M229" s="88"/>
      <c r="N229" s="88"/>
      <c r="O229" s="23"/>
      <c r="P229" s="23"/>
      <c r="Q229" s="23"/>
      <c r="R229" s="23"/>
      <c r="S229" s="23"/>
      <c r="T229" s="23"/>
      <c r="U229" s="23"/>
      <c r="V229" s="23"/>
      <c r="W229" s="23"/>
      <c r="X229" s="23"/>
      <c r="Y229" s="23"/>
      <c r="Z229" s="23"/>
    </row>
    <row r="230" ht="12.0" customHeight="1">
      <c r="A230" s="23"/>
      <c r="B230" s="23"/>
      <c r="C230" s="23"/>
      <c r="D230" s="23"/>
      <c r="E230" s="23"/>
      <c r="F230" s="23"/>
      <c r="G230" s="23"/>
      <c r="H230" s="88"/>
      <c r="I230" s="88"/>
      <c r="J230" s="88"/>
      <c r="K230" s="88"/>
      <c r="L230" s="88"/>
      <c r="M230" s="88"/>
      <c r="N230" s="88"/>
      <c r="O230" s="23"/>
      <c r="P230" s="23"/>
      <c r="Q230" s="23"/>
      <c r="R230" s="23"/>
      <c r="S230" s="23"/>
      <c r="T230" s="23"/>
      <c r="U230" s="23"/>
      <c r="V230" s="23"/>
      <c r="W230" s="23"/>
      <c r="X230" s="23"/>
      <c r="Y230" s="23"/>
      <c r="Z230" s="23"/>
    </row>
    <row r="231" ht="12.0" customHeight="1">
      <c r="A231" s="23"/>
      <c r="B231" s="23"/>
      <c r="C231" s="23"/>
      <c r="D231" s="23"/>
      <c r="E231" s="23"/>
      <c r="F231" s="23"/>
      <c r="G231" s="23"/>
      <c r="H231" s="88"/>
      <c r="I231" s="88"/>
      <c r="J231" s="88"/>
      <c r="K231" s="88"/>
      <c r="L231" s="88"/>
      <c r="M231" s="88"/>
      <c r="N231" s="88"/>
      <c r="O231" s="23"/>
      <c r="P231" s="23"/>
      <c r="Q231" s="23"/>
      <c r="R231" s="23"/>
      <c r="S231" s="23"/>
      <c r="T231" s="23"/>
      <c r="U231" s="23"/>
      <c r="V231" s="23"/>
      <c r="W231" s="23"/>
      <c r="X231" s="23"/>
      <c r="Y231" s="23"/>
      <c r="Z231" s="23"/>
    </row>
    <row r="232" ht="12.0" customHeight="1">
      <c r="A232" s="23"/>
      <c r="B232" s="23"/>
      <c r="C232" s="23"/>
      <c r="D232" s="23"/>
      <c r="E232" s="23"/>
      <c r="F232" s="23"/>
      <c r="G232" s="23"/>
      <c r="H232" s="88"/>
      <c r="I232" s="88"/>
      <c r="J232" s="88"/>
      <c r="K232" s="88"/>
      <c r="L232" s="88"/>
      <c r="M232" s="88"/>
      <c r="N232" s="88"/>
      <c r="O232" s="23"/>
      <c r="P232" s="23"/>
      <c r="Q232" s="23"/>
      <c r="R232" s="23"/>
      <c r="S232" s="23"/>
      <c r="T232" s="23"/>
      <c r="U232" s="23"/>
      <c r="V232" s="23"/>
      <c r="W232" s="23"/>
      <c r="X232" s="23"/>
      <c r="Y232" s="23"/>
      <c r="Z232" s="23"/>
    </row>
    <row r="233" ht="12.0" customHeight="1">
      <c r="A233" s="23"/>
      <c r="B233" s="23"/>
      <c r="C233" s="23"/>
      <c r="D233" s="23"/>
      <c r="E233" s="23"/>
      <c r="F233" s="23"/>
      <c r="G233" s="23"/>
      <c r="H233" s="88"/>
      <c r="I233" s="88"/>
      <c r="J233" s="88"/>
      <c r="K233" s="88"/>
      <c r="L233" s="88"/>
      <c r="M233" s="88"/>
      <c r="N233" s="88"/>
      <c r="O233" s="23"/>
      <c r="P233" s="23"/>
      <c r="Q233" s="23"/>
      <c r="R233" s="23"/>
      <c r="S233" s="23"/>
      <c r="T233" s="23"/>
      <c r="U233" s="23"/>
      <c r="V233" s="23"/>
      <c r="W233" s="23"/>
      <c r="X233" s="23"/>
      <c r="Y233" s="23"/>
      <c r="Z233" s="23"/>
    </row>
    <row r="234" ht="12.0" customHeight="1">
      <c r="A234" s="23"/>
      <c r="B234" s="23"/>
      <c r="C234" s="23"/>
      <c r="D234" s="23"/>
      <c r="E234" s="23"/>
      <c r="F234" s="23"/>
      <c r="G234" s="23"/>
      <c r="H234" s="88"/>
      <c r="I234" s="88"/>
      <c r="J234" s="88"/>
      <c r="K234" s="88"/>
      <c r="L234" s="88"/>
      <c r="M234" s="88"/>
      <c r="N234" s="88"/>
      <c r="O234" s="23"/>
      <c r="P234" s="23"/>
      <c r="Q234" s="23"/>
      <c r="R234" s="23"/>
      <c r="S234" s="23"/>
      <c r="T234" s="23"/>
      <c r="U234" s="23"/>
      <c r="V234" s="23"/>
      <c r="W234" s="23"/>
      <c r="X234" s="23"/>
      <c r="Y234" s="23"/>
      <c r="Z234" s="23"/>
    </row>
    <row r="235" ht="12.0" customHeight="1">
      <c r="A235" s="23"/>
      <c r="B235" s="23"/>
      <c r="C235" s="23"/>
      <c r="D235" s="23"/>
      <c r="E235" s="23"/>
      <c r="F235" s="23"/>
      <c r="G235" s="23"/>
      <c r="H235" s="88"/>
      <c r="I235" s="88"/>
      <c r="J235" s="88"/>
      <c r="K235" s="88"/>
      <c r="L235" s="88"/>
      <c r="M235" s="88"/>
      <c r="N235" s="88"/>
      <c r="O235" s="23"/>
      <c r="P235" s="23"/>
      <c r="Q235" s="23"/>
      <c r="R235" s="23"/>
      <c r="S235" s="23"/>
      <c r="T235" s="23"/>
      <c r="U235" s="23"/>
      <c r="V235" s="23"/>
      <c r="W235" s="23"/>
      <c r="X235" s="23"/>
      <c r="Y235" s="23"/>
      <c r="Z235" s="23"/>
    </row>
    <row r="236" ht="12.0" customHeight="1">
      <c r="A236" s="23"/>
      <c r="B236" s="23"/>
      <c r="C236" s="23"/>
      <c r="D236" s="23"/>
      <c r="E236" s="23"/>
      <c r="F236" s="23"/>
      <c r="G236" s="23"/>
      <c r="H236" s="88"/>
      <c r="I236" s="88"/>
      <c r="J236" s="88"/>
      <c r="K236" s="88"/>
      <c r="L236" s="88"/>
      <c r="M236" s="88"/>
      <c r="N236" s="88"/>
      <c r="O236" s="23"/>
      <c r="P236" s="23"/>
      <c r="Q236" s="23"/>
      <c r="R236" s="23"/>
      <c r="S236" s="23"/>
      <c r="T236" s="23"/>
      <c r="U236" s="23"/>
      <c r="V236" s="23"/>
      <c r="W236" s="23"/>
      <c r="X236" s="23"/>
      <c r="Y236" s="23"/>
      <c r="Z236" s="23"/>
    </row>
    <row r="237" ht="12.0" customHeight="1">
      <c r="A237" s="23"/>
      <c r="B237" s="23"/>
      <c r="C237" s="23"/>
      <c r="D237" s="23"/>
      <c r="E237" s="23"/>
      <c r="F237" s="23"/>
      <c r="G237" s="23"/>
      <c r="H237" s="88"/>
      <c r="I237" s="88"/>
      <c r="J237" s="88"/>
      <c r="K237" s="88"/>
      <c r="L237" s="88"/>
      <c r="M237" s="88"/>
      <c r="N237" s="88"/>
      <c r="O237" s="23"/>
      <c r="P237" s="23"/>
      <c r="Q237" s="23"/>
      <c r="R237" s="23"/>
      <c r="S237" s="23"/>
      <c r="T237" s="23"/>
      <c r="U237" s="23"/>
      <c r="V237" s="23"/>
      <c r="W237" s="23"/>
      <c r="X237" s="23"/>
      <c r="Y237" s="23"/>
      <c r="Z237" s="23"/>
    </row>
    <row r="238" ht="12.0" customHeight="1">
      <c r="A238" s="23"/>
      <c r="B238" s="23"/>
      <c r="C238" s="23"/>
      <c r="D238" s="23"/>
      <c r="E238" s="23"/>
      <c r="F238" s="23"/>
      <c r="G238" s="23"/>
      <c r="H238" s="88"/>
      <c r="I238" s="88"/>
      <c r="J238" s="88"/>
      <c r="K238" s="88"/>
      <c r="L238" s="88"/>
      <c r="M238" s="88"/>
      <c r="N238" s="88"/>
      <c r="O238" s="23"/>
      <c r="P238" s="23"/>
      <c r="Q238" s="23"/>
      <c r="R238" s="23"/>
      <c r="S238" s="23"/>
      <c r="T238" s="23"/>
      <c r="U238" s="23"/>
      <c r="V238" s="23"/>
      <c r="W238" s="23"/>
      <c r="X238" s="23"/>
      <c r="Y238" s="23"/>
      <c r="Z238" s="23"/>
    </row>
    <row r="239" ht="12.0" customHeight="1">
      <c r="A239" s="23"/>
      <c r="B239" s="23"/>
      <c r="C239" s="23"/>
      <c r="D239" s="23"/>
      <c r="E239" s="23"/>
      <c r="F239" s="23"/>
      <c r="G239" s="23"/>
      <c r="H239" s="88"/>
      <c r="I239" s="88"/>
      <c r="J239" s="88"/>
      <c r="K239" s="88"/>
      <c r="L239" s="88"/>
      <c r="M239" s="88"/>
      <c r="N239" s="88"/>
      <c r="O239" s="23"/>
      <c r="P239" s="23"/>
      <c r="Q239" s="23"/>
      <c r="R239" s="23"/>
      <c r="S239" s="23"/>
      <c r="T239" s="23"/>
      <c r="U239" s="23"/>
      <c r="V239" s="23"/>
      <c r="W239" s="23"/>
      <c r="X239" s="23"/>
      <c r="Y239" s="23"/>
      <c r="Z239" s="23"/>
    </row>
    <row r="240" ht="12.0" customHeight="1">
      <c r="A240" s="23"/>
      <c r="B240" s="23"/>
      <c r="C240" s="23"/>
      <c r="D240" s="23"/>
      <c r="E240" s="23"/>
      <c r="F240" s="23"/>
      <c r="G240" s="23"/>
      <c r="H240" s="88"/>
      <c r="I240" s="88"/>
      <c r="J240" s="88"/>
      <c r="K240" s="88"/>
      <c r="L240" s="88"/>
      <c r="M240" s="88"/>
      <c r="N240" s="88"/>
      <c r="O240" s="23"/>
      <c r="P240" s="23"/>
      <c r="Q240" s="23"/>
      <c r="R240" s="23"/>
      <c r="S240" s="23"/>
      <c r="T240" s="23"/>
      <c r="U240" s="23"/>
      <c r="V240" s="23"/>
      <c r="W240" s="23"/>
      <c r="X240" s="23"/>
      <c r="Y240" s="23"/>
      <c r="Z240" s="23"/>
    </row>
    <row r="241" ht="12.0" customHeight="1">
      <c r="A241" s="23"/>
      <c r="B241" s="23"/>
      <c r="C241" s="23"/>
      <c r="D241" s="23"/>
      <c r="E241" s="23"/>
      <c r="F241" s="23"/>
      <c r="G241" s="23"/>
      <c r="H241" s="88"/>
      <c r="I241" s="88"/>
      <c r="J241" s="88"/>
      <c r="K241" s="88"/>
      <c r="L241" s="88"/>
      <c r="M241" s="88"/>
      <c r="N241" s="88"/>
      <c r="O241" s="23"/>
      <c r="P241" s="23"/>
      <c r="Q241" s="23"/>
      <c r="R241" s="23"/>
      <c r="S241" s="23"/>
      <c r="T241" s="23"/>
      <c r="U241" s="23"/>
      <c r="V241" s="23"/>
      <c r="W241" s="23"/>
      <c r="X241" s="23"/>
      <c r="Y241" s="23"/>
      <c r="Z241" s="23"/>
    </row>
    <row r="242" ht="12.0" customHeight="1">
      <c r="A242" s="23"/>
      <c r="B242" s="23"/>
      <c r="C242" s="23"/>
      <c r="D242" s="23"/>
      <c r="E242" s="23"/>
      <c r="F242" s="23"/>
      <c r="G242" s="23"/>
      <c r="H242" s="88"/>
      <c r="I242" s="88"/>
      <c r="J242" s="88"/>
      <c r="K242" s="88"/>
      <c r="L242" s="88"/>
      <c r="M242" s="88"/>
      <c r="N242" s="88"/>
      <c r="O242" s="23"/>
      <c r="P242" s="23"/>
      <c r="Q242" s="23"/>
      <c r="R242" s="23"/>
      <c r="S242" s="23"/>
      <c r="T242" s="23"/>
      <c r="U242" s="23"/>
      <c r="V242" s="23"/>
      <c r="W242" s="23"/>
      <c r="X242" s="23"/>
      <c r="Y242" s="23"/>
      <c r="Z242" s="23"/>
    </row>
    <row r="243" ht="12.0" customHeight="1">
      <c r="A243" s="23"/>
      <c r="B243" s="23"/>
      <c r="C243" s="23"/>
      <c r="D243" s="23"/>
      <c r="E243" s="23"/>
      <c r="F243" s="23"/>
      <c r="G243" s="23"/>
      <c r="H243" s="88"/>
      <c r="I243" s="88"/>
      <c r="J243" s="88"/>
      <c r="K243" s="88"/>
      <c r="L243" s="88"/>
      <c r="M243" s="88"/>
      <c r="N243" s="88"/>
      <c r="O243" s="23"/>
      <c r="P243" s="23"/>
      <c r="Q243" s="23"/>
      <c r="R243" s="23"/>
      <c r="S243" s="23"/>
      <c r="T243" s="23"/>
      <c r="U243" s="23"/>
      <c r="V243" s="23"/>
      <c r="W243" s="23"/>
      <c r="X243" s="23"/>
      <c r="Y243" s="23"/>
      <c r="Z243" s="23"/>
    </row>
    <row r="244" ht="12.0" customHeight="1">
      <c r="A244" s="23"/>
      <c r="B244" s="23"/>
      <c r="C244" s="23"/>
      <c r="D244" s="23"/>
      <c r="E244" s="23"/>
      <c r="F244" s="23"/>
      <c r="G244" s="23"/>
      <c r="H244" s="88"/>
      <c r="I244" s="88"/>
      <c r="J244" s="88"/>
      <c r="K244" s="88"/>
      <c r="L244" s="88"/>
      <c r="M244" s="88"/>
      <c r="N244" s="88"/>
      <c r="O244" s="23"/>
      <c r="P244" s="23"/>
      <c r="Q244" s="23"/>
      <c r="R244" s="23"/>
      <c r="S244" s="23"/>
      <c r="T244" s="23"/>
      <c r="U244" s="23"/>
      <c r="V244" s="23"/>
      <c r="W244" s="23"/>
      <c r="X244" s="23"/>
      <c r="Y244" s="23"/>
      <c r="Z244" s="23"/>
    </row>
    <row r="245" ht="12.0" customHeight="1">
      <c r="A245" s="23"/>
      <c r="B245" s="23"/>
      <c r="C245" s="23"/>
      <c r="D245" s="23"/>
      <c r="E245" s="23"/>
      <c r="F245" s="23"/>
      <c r="G245" s="23"/>
      <c r="H245" s="88"/>
      <c r="I245" s="88"/>
      <c r="J245" s="88"/>
      <c r="K245" s="88"/>
      <c r="L245" s="88"/>
      <c r="M245" s="88"/>
      <c r="N245" s="88"/>
      <c r="O245" s="23"/>
      <c r="P245" s="23"/>
      <c r="Q245" s="23"/>
      <c r="R245" s="23"/>
      <c r="S245" s="23"/>
      <c r="T245" s="23"/>
      <c r="U245" s="23"/>
      <c r="V245" s="23"/>
      <c r="W245" s="23"/>
      <c r="X245" s="23"/>
      <c r="Y245" s="23"/>
      <c r="Z245" s="23"/>
    </row>
    <row r="246" ht="12.0" customHeight="1">
      <c r="A246" s="23"/>
      <c r="B246" s="23"/>
      <c r="C246" s="23"/>
      <c r="D246" s="23"/>
      <c r="E246" s="23"/>
      <c r="F246" s="23"/>
      <c r="G246" s="23"/>
      <c r="H246" s="88"/>
      <c r="I246" s="88"/>
      <c r="J246" s="88"/>
      <c r="K246" s="88"/>
      <c r="L246" s="88"/>
      <c r="M246" s="88"/>
      <c r="N246" s="88"/>
      <c r="O246" s="23"/>
      <c r="P246" s="23"/>
      <c r="Q246" s="23"/>
      <c r="R246" s="23"/>
      <c r="S246" s="23"/>
      <c r="T246" s="23"/>
      <c r="U246" s="23"/>
      <c r="V246" s="23"/>
      <c r="W246" s="23"/>
      <c r="X246" s="23"/>
      <c r="Y246" s="23"/>
      <c r="Z246" s="23"/>
    </row>
    <row r="247" ht="12.0" customHeight="1">
      <c r="A247" s="23"/>
      <c r="B247" s="23"/>
      <c r="C247" s="23"/>
      <c r="D247" s="23"/>
      <c r="E247" s="23"/>
      <c r="F247" s="23"/>
      <c r="G247" s="23"/>
      <c r="H247" s="88"/>
      <c r="I247" s="88"/>
      <c r="J247" s="88"/>
      <c r="K247" s="88"/>
      <c r="L247" s="88"/>
      <c r="M247" s="88"/>
      <c r="N247" s="88"/>
      <c r="O247" s="23"/>
      <c r="P247" s="23"/>
      <c r="Q247" s="23"/>
      <c r="R247" s="23"/>
      <c r="S247" s="23"/>
      <c r="T247" s="23"/>
      <c r="U247" s="23"/>
      <c r="V247" s="23"/>
      <c r="W247" s="23"/>
      <c r="X247" s="23"/>
      <c r="Y247" s="23"/>
      <c r="Z247" s="23"/>
    </row>
    <row r="248" ht="12.0" customHeight="1">
      <c r="A248" s="23"/>
      <c r="B248" s="23"/>
      <c r="C248" s="23"/>
      <c r="D248" s="23"/>
      <c r="E248" s="23"/>
      <c r="F248" s="23"/>
      <c r="G248" s="23"/>
      <c r="H248" s="88"/>
      <c r="I248" s="88"/>
      <c r="J248" s="88"/>
      <c r="K248" s="88"/>
      <c r="L248" s="88"/>
      <c r="M248" s="88"/>
      <c r="N248" s="88"/>
      <c r="O248" s="23"/>
      <c r="P248" s="23"/>
      <c r="Q248" s="23"/>
      <c r="R248" s="23"/>
      <c r="S248" s="23"/>
      <c r="T248" s="23"/>
      <c r="U248" s="23"/>
      <c r="V248" s="23"/>
      <c r="W248" s="23"/>
      <c r="X248" s="23"/>
      <c r="Y248" s="23"/>
      <c r="Z248" s="23"/>
    </row>
    <row r="249" ht="12.0" customHeight="1">
      <c r="A249" s="23"/>
      <c r="B249" s="23"/>
      <c r="C249" s="23"/>
      <c r="D249" s="23"/>
      <c r="E249" s="23"/>
      <c r="F249" s="23"/>
      <c r="G249" s="23"/>
      <c r="H249" s="88"/>
      <c r="I249" s="88"/>
      <c r="J249" s="88"/>
      <c r="K249" s="88"/>
      <c r="L249" s="88"/>
      <c r="M249" s="88"/>
      <c r="N249" s="88"/>
      <c r="O249" s="23"/>
      <c r="P249" s="23"/>
      <c r="Q249" s="23"/>
      <c r="R249" s="23"/>
      <c r="S249" s="23"/>
      <c r="T249" s="23"/>
      <c r="U249" s="23"/>
      <c r="V249" s="23"/>
      <c r="W249" s="23"/>
      <c r="X249" s="23"/>
      <c r="Y249" s="23"/>
      <c r="Z249" s="23"/>
    </row>
    <row r="250" ht="12.0" customHeight="1">
      <c r="A250" s="23"/>
      <c r="B250" s="23"/>
      <c r="C250" s="23"/>
      <c r="D250" s="23"/>
      <c r="E250" s="23"/>
      <c r="F250" s="23"/>
      <c r="G250" s="23"/>
      <c r="H250" s="88"/>
      <c r="I250" s="88"/>
      <c r="J250" s="88"/>
      <c r="K250" s="88"/>
      <c r="L250" s="88"/>
      <c r="M250" s="88"/>
      <c r="N250" s="88"/>
      <c r="O250" s="23"/>
      <c r="P250" s="23"/>
      <c r="Q250" s="23"/>
      <c r="R250" s="23"/>
      <c r="S250" s="23"/>
      <c r="T250" s="23"/>
      <c r="U250" s="23"/>
      <c r="V250" s="23"/>
      <c r="W250" s="23"/>
      <c r="X250" s="23"/>
      <c r="Y250" s="23"/>
      <c r="Z250" s="23"/>
    </row>
    <row r="251" ht="12.0" customHeight="1">
      <c r="A251" s="23"/>
      <c r="B251" s="23"/>
      <c r="C251" s="23"/>
      <c r="D251" s="23"/>
      <c r="E251" s="23"/>
      <c r="F251" s="23"/>
      <c r="G251" s="23"/>
      <c r="H251" s="88"/>
      <c r="I251" s="88"/>
      <c r="J251" s="88"/>
      <c r="K251" s="88"/>
      <c r="L251" s="88"/>
      <c r="M251" s="88"/>
      <c r="N251" s="88"/>
      <c r="O251" s="23"/>
      <c r="P251" s="23"/>
      <c r="Q251" s="23"/>
      <c r="R251" s="23"/>
      <c r="S251" s="23"/>
      <c r="T251" s="23"/>
      <c r="U251" s="23"/>
      <c r="V251" s="23"/>
      <c r="W251" s="23"/>
      <c r="X251" s="23"/>
      <c r="Y251" s="23"/>
      <c r="Z251" s="23"/>
    </row>
    <row r="252" ht="12.0" customHeight="1">
      <c r="A252" s="4"/>
      <c r="B252" s="4"/>
      <c r="C252" s="4"/>
      <c r="D252" s="4"/>
      <c r="E252" s="4"/>
      <c r="F252" s="4"/>
      <c r="G252" s="4"/>
      <c r="H252" s="45"/>
      <c r="I252" s="45"/>
      <c r="J252" s="45"/>
      <c r="K252" s="45"/>
      <c r="L252" s="45"/>
      <c r="M252" s="45"/>
      <c r="N252" s="45"/>
      <c r="O252" s="4"/>
      <c r="P252" s="4"/>
      <c r="Q252" s="4"/>
      <c r="R252" s="4"/>
      <c r="S252" s="4"/>
      <c r="T252" s="4"/>
      <c r="U252" s="4"/>
      <c r="V252" s="4"/>
      <c r="W252" s="4"/>
      <c r="X252" s="4"/>
      <c r="Y252" s="4"/>
      <c r="Z252" s="4"/>
    </row>
    <row r="253" ht="12.0" customHeight="1">
      <c r="A253" s="4"/>
      <c r="B253" s="4"/>
      <c r="C253" s="4"/>
      <c r="D253" s="4"/>
      <c r="E253" s="4"/>
      <c r="F253" s="4"/>
      <c r="G253" s="4"/>
      <c r="H253" s="45"/>
      <c r="I253" s="45"/>
      <c r="J253" s="45"/>
      <c r="K253" s="45"/>
      <c r="L253" s="45"/>
      <c r="M253" s="45"/>
      <c r="N253" s="45"/>
      <c r="O253" s="4"/>
      <c r="P253" s="4"/>
      <c r="Q253" s="4"/>
      <c r="R253" s="4"/>
      <c r="S253" s="4"/>
      <c r="T253" s="4"/>
      <c r="U253" s="4"/>
      <c r="V253" s="4"/>
      <c r="W253" s="4"/>
      <c r="X253" s="4"/>
      <c r="Y253" s="4"/>
      <c r="Z253" s="4"/>
    </row>
    <row r="254" ht="12.0" customHeight="1">
      <c r="A254" s="4"/>
      <c r="B254" s="4"/>
      <c r="C254" s="4"/>
      <c r="D254" s="4"/>
      <c r="E254" s="4"/>
      <c r="F254" s="4"/>
      <c r="G254" s="4"/>
      <c r="H254" s="45"/>
      <c r="I254" s="45"/>
      <c r="J254" s="45"/>
      <c r="K254" s="45"/>
      <c r="L254" s="45"/>
      <c r="M254" s="45"/>
      <c r="N254" s="45"/>
      <c r="O254" s="4"/>
      <c r="P254" s="4"/>
      <c r="Q254" s="4"/>
      <c r="R254" s="4"/>
      <c r="S254" s="4"/>
      <c r="T254" s="4"/>
      <c r="U254" s="4"/>
      <c r="V254" s="4"/>
      <c r="W254" s="4"/>
      <c r="X254" s="4"/>
      <c r="Y254" s="4"/>
      <c r="Z254" s="4"/>
    </row>
    <row r="255" ht="12.0" customHeight="1">
      <c r="A255" s="4"/>
      <c r="B255" s="4"/>
      <c r="C255" s="4"/>
      <c r="D255" s="4"/>
      <c r="E255" s="4"/>
      <c r="F255" s="4"/>
      <c r="G255" s="4"/>
      <c r="H255" s="45"/>
      <c r="I255" s="45"/>
      <c r="J255" s="45"/>
      <c r="K255" s="45"/>
      <c r="L255" s="45"/>
      <c r="M255" s="45"/>
      <c r="N255" s="45"/>
      <c r="O255" s="4"/>
      <c r="P255" s="4"/>
      <c r="Q255" s="4"/>
      <c r="R255" s="4"/>
      <c r="S255" s="4"/>
      <c r="T255" s="4"/>
      <c r="U255" s="4"/>
      <c r="V255" s="4"/>
      <c r="W255" s="4"/>
      <c r="X255" s="4"/>
      <c r="Y255" s="4"/>
      <c r="Z255" s="4"/>
    </row>
    <row r="256" ht="12.0" customHeight="1">
      <c r="A256" s="4"/>
      <c r="B256" s="4"/>
      <c r="C256" s="4"/>
      <c r="D256" s="4"/>
      <c r="E256" s="4"/>
      <c r="F256" s="4"/>
      <c r="G256" s="4"/>
      <c r="H256" s="45"/>
      <c r="I256" s="45"/>
      <c r="J256" s="45"/>
      <c r="K256" s="45"/>
      <c r="L256" s="45"/>
      <c r="M256" s="45"/>
      <c r="N256" s="45"/>
      <c r="O256" s="4"/>
      <c r="P256" s="4"/>
      <c r="Q256" s="4"/>
      <c r="R256" s="4"/>
      <c r="S256" s="4"/>
      <c r="T256" s="4"/>
      <c r="U256" s="4"/>
      <c r="V256" s="4"/>
      <c r="W256" s="4"/>
      <c r="X256" s="4"/>
      <c r="Y256" s="4"/>
      <c r="Z256" s="4"/>
    </row>
    <row r="257" ht="12.0" customHeight="1">
      <c r="A257" s="4"/>
      <c r="B257" s="4"/>
      <c r="C257" s="4"/>
      <c r="D257" s="4"/>
      <c r="E257" s="4"/>
      <c r="F257" s="4"/>
      <c r="G257" s="4"/>
      <c r="H257" s="45"/>
      <c r="I257" s="45"/>
      <c r="J257" s="45"/>
      <c r="K257" s="45"/>
      <c r="L257" s="45"/>
      <c r="M257" s="45"/>
      <c r="N257" s="45"/>
      <c r="O257" s="4"/>
      <c r="P257" s="4"/>
      <c r="Q257" s="4"/>
      <c r="R257" s="4"/>
      <c r="S257" s="4"/>
      <c r="T257" s="4"/>
      <c r="U257" s="4"/>
      <c r="V257" s="4"/>
      <c r="W257" s="4"/>
      <c r="X257" s="4"/>
      <c r="Y257" s="4"/>
      <c r="Z257" s="4"/>
    </row>
    <row r="258" ht="12.0" customHeight="1">
      <c r="A258" s="4"/>
      <c r="B258" s="4"/>
      <c r="C258" s="4"/>
      <c r="D258" s="4"/>
      <c r="E258" s="4"/>
      <c r="F258" s="4"/>
      <c r="G258" s="4"/>
      <c r="H258" s="45"/>
      <c r="I258" s="45"/>
      <c r="J258" s="45"/>
      <c r="K258" s="45"/>
      <c r="L258" s="45"/>
      <c r="M258" s="45"/>
      <c r="N258" s="45"/>
      <c r="O258" s="4"/>
      <c r="P258" s="4"/>
      <c r="Q258" s="4"/>
      <c r="R258" s="4"/>
      <c r="S258" s="4"/>
      <c r="T258" s="4"/>
      <c r="U258" s="4"/>
      <c r="V258" s="4"/>
      <c r="W258" s="4"/>
      <c r="X258" s="4"/>
      <c r="Y258" s="4"/>
      <c r="Z258" s="4"/>
    </row>
    <row r="259" ht="12.0" customHeight="1">
      <c r="A259" s="4"/>
      <c r="B259" s="4"/>
      <c r="C259" s="4"/>
      <c r="D259" s="4"/>
      <c r="E259" s="4"/>
      <c r="F259" s="4"/>
      <c r="G259" s="4"/>
      <c r="H259" s="45"/>
      <c r="I259" s="45"/>
      <c r="J259" s="45"/>
      <c r="K259" s="45"/>
      <c r="L259" s="45"/>
      <c r="M259" s="45"/>
      <c r="N259" s="45"/>
      <c r="O259" s="4"/>
      <c r="P259" s="4"/>
      <c r="Q259" s="4"/>
      <c r="R259" s="4"/>
      <c r="S259" s="4"/>
      <c r="T259" s="4"/>
      <c r="U259" s="4"/>
      <c r="V259" s="4"/>
      <c r="W259" s="4"/>
      <c r="X259" s="4"/>
      <c r="Y259" s="4"/>
      <c r="Z259" s="4"/>
    </row>
    <row r="260" ht="12.0" customHeight="1">
      <c r="A260" s="4"/>
      <c r="B260" s="4"/>
      <c r="C260" s="4"/>
      <c r="D260" s="4"/>
      <c r="E260" s="4"/>
      <c r="F260" s="4"/>
      <c r="G260" s="4"/>
      <c r="H260" s="45"/>
      <c r="I260" s="45"/>
      <c r="J260" s="45"/>
      <c r="K260" s="45"/>
      <c r="L260" s="45"/>
      <c r="M260" s="45"/>
      <c r="N260" s="45"/>
      <c r="O260" s="4"/>
      <c r="P260" s="4"/>
      <c r="Q260" s="4"/>
      <c r="R260" s="4"/>
      <c r="S260" s="4"/>
      <c r="T260" s="4"/>
      <c r="U260" s="4"/>
      <c r="V260" s="4"/>
      <c r="W260" s="4"/>
      <c r="X260" s="4"/>
      <c r="Y260" s="4"/>
      <c r="Z260" s="4"/>
    </row>
    <row r="261" ht="12.0" customHeight="1">
      <c r="A261" s="4"/>
      <c r="B261" s="4"/>
      <c r="C261" s="4"/>
      <c r="D261" s="4"/>
      <c r="E261" s="4"/>
      <c r="F261" s="4"/>
      <c r="G261" s="4"/>
      <c r="H261" s="45"/>
      <c r="I261" s="45"/>
      <c r="J261" s="45"/>
      <c r="K261" s="45"/>
      <c r="L261" s="45"/>
      <c r="M261" s="45"/>
      <c r="N261" s="45"/>
      <c r="O261" s="4"/>
      <c r="P261" s="4"/>
      <c r="Q261" s="4"/>
      <c r="R261" s="4"/>
      <c r="S261" s="4"/>
      <c r="T261" s="4"/>
      <c r="U261" s="4"/>
      <c r="V261" s="4"/>
      <c r="W261" s="4"/>
      <c r="X261" s="4"/>
      <c r="Y261" s="4"/>
      <c r="Z261" s="4"/>
    </row>
    <row r="262" ht="12.0" customHeight="1">
      <c r="A262" s="4"/>
      <c r="B262" s="4"/>
      <c r="C262" s="4"/>
      <c r="D262" s="4"/>
      <c r="E262" s="4"/>
      <c r="F262" s="4"/>
      <c r="G262" s="4"/>
      <c r="H262" s="45"/>
      <c r="I262" s="45"/>
      <c r="J262" s="45"/>
      <c r="K262" s="45"/>
      <c r="L262" s="45"/>
      <c r="M262" s="45"/>
      <c r="N262" s="45"/>
      <c r="O262" s="4"/>
      <c r="P262" s="4"/>
      <c r="Q262" s="4"/>
      <c r="R262" s="4"/>
      <c r="S262" s="4"/>
      <c r="T262" s="4"/>
      <c r="U262" s="4"/>
      <c r="V262" s="4"/>
      <c r="W262" s="4"/>
      <c r="X262" s="4"/>
      <c r="Y262" s="4"/>
      <c r="Z262" s="4"/>
    </row>
    <row r="263" ht="12.0" customHeight="1">
      <c r="A263" s="4"/>
      <c r="B263" s="4"/>
      <c r="C263" s="4"/>
      <c r="D263" s="4"/>
      <c r="E263" s="4"/>
      <c r="F263" s="4"/>
      <c r="G263" s="4"/>
      <c r="H263" s="45"/>
      <c r="I263" s="45"/>
      <c r="J263" s="45"/>
      <c r="K263" s="45"/>
      <c r="L263" s="45"/>
      <c r="M263" s="45"/>
      <c r="N263" s="45"/>
      <c r="O263" s="4"/>
      <c r="P263" s="4"/>
      <c r="Q263" s="4"/>
      <c r="R263" s="4"/>
      <c r="S263" s="4"/>
      <c r="T263" s="4"/>
      <c r="U263" s="4"/>
      <c r="V263" s="4"/>
      <c r="W263" s="4"/>
      <c r="X263" s="4"/>
      <c r="Y263" s="4"/>
      <c r="Z263" s="4"/>
    </row>
    <row r="264" ht="12.0" customHeight="1">
      <c r="A264" s="4"/>
      <c r="B264" s="4"/>
      <c r="C264" s="4"/>
      <c r="D264" s="4"/>
      <c r="E264" s="4"/>
      <c r="F264" s="4"/>
      <c r="G264" s="4"/>
      <c r="H264" s="45"/>
      <c r="I264" s="45"/>
      <c r="J264" s="45"/>
      <c r="K264" s="45"/>
      <c r="L264" s="45"/>
      <c r="M264" s="45"/>
      <c r="N264" s="45"/>
      <c r="O264" s="4"/>
      <c r="P264" s="4"/>
      <c r="Q264" s="4"/>
      <c r="R264" s="4"/>
      <c r="S264" s="4"/>
      <c r="T264" s="4"/>
      <c r="U264" s="4"/>
      <c r="V264" s="4"/>
      <c r="W264" s="4"/>
      <c r="X264" s="4"/>
      <c r="Y264" s="4"/>
      <c r="Z264" s="4"/>
    </row>
    <row r="265" ht="12.0" customHeight="1">
      <c r="A265" s="4"/>
      <c r="B265" s="4"/>
      <c r="C265" s="4"/>
      <c r="D265" s="4"/>
      <c r="E265" s="4"/>
      <c r="F265" s="4"/>
      <c r="G265" s="4"/>
      <c r="H265" s="45"/>
      <c r="I265" s="45"/>
      <c r="J265" s="45"/>
      <c r="K265" s="45"/>
      <c r="L265" s="45"/>
      <c r="M265" s="45"/>
      <c r="N265" s="45"/>
      <c r="O265" s="4"/>
      <c r="P265" s="4"/>
      <c r="Q265" s="4"/>
      <c r="R265" s="4"/>
      <c r="S265" s="4"/>
      <c r="T265" s="4"/>
      <c r="U265" s="4"/>
      <c r="V265" s="4"/>
      <c r="W265" s="4"/>
      <c r="X265" s="4"/>
      <c r="Y265" s="4"/>
      <c r="Z265" s="4"/>
    </row>
    <row r="266" ht="12.0" customHeight="1">
      <c r="A266" s="4"/>
      <c r="B266" s="4"/>
      <c r="C266" s="4"/>
      <c r="D266" s="4"/>
      <c r="E266" s="4"/>
      <c r="F266" s="4"/>
      <c r="G266" s="4"/>
      <c r="H266" s="45"/>
      <c r="I266" s="45"/>
      <c r="J266" s="45"/>
      <c r="K266" s="45"/>
      <c r="L266" s="45"/>
      <c r="M266" s="45"/>
      <c r="N266" s="45"/>
      <c r="O266" s="4"/>
      <c r="P266" s="4"/>
      <c r="Q266" s="4"/>
      <c r="R266" s="4"/>
      <c r="S266" s="4"/>
      <c r="T266" s="4"/>
      <c r="U266" s="4"/>
      <c r="V266" s="4"/>
      <c r="W266" s="4"/>
      <c r="X266" s="4"/>
      <c r="Y266" s="4"/>
      <c r="Z266" s="4"/>
    </row>
    <row r="267" ht="12.0" customHeight="1">
      <c r="A267" s="4"/>
      <c r="B267" s="4"/>
      <c r="C267" s="4"/>
      <c r="D267" s="4"/>
      <c r="E267" s="4"/>
      <c r="F267" s="4"/>
      <c r="G267" s="4"/>
      <c r="H267" s="45"/>
      <c r="I267" s="45"/>
      <c r="J267" s="45"/>
      <c r="K267" s="45"/>
      <c r="L267" s="45"/>
      <c r="M267" s="45"/>
      <c r="N267" s="45"/>
      <c r="O267" s="4"/>
      <c r="P267" s="4"/>
      <c r="Q267" s="4"/>
      <c r="R267" s="4"/>
      <c r="S267" s="4"/>
      <c r="T267" s="4"/>
      <c r="U267" s="4"/>
      <c r="V267" s="4"/>
      <c r="W267" s="4"/>
      <c r="X267" s="4"/>
      <c r="Y267" s="4"/>
      <c r="Z267" s="4"/>
    </row>
    <row r="268" ht="12.0" customHeight="1">
      <c r="A268" s="4"/>
      <c r="B268" s="4"/>
      <c r="C268" s="4"/>
      <c r="D268" s="4"/>
      <c r="E268" s="4"/>
      <c r="F268" s="4"/>
      <c r="G268" s="4"/>
      <c r="H268" s="45"/>
      <c r="I268" s="45"/>
      <c r="J268" s="45"/>
      <c r="K268" s="45"/>
      <c r="L268" s="45"/>
      <c r="M268" s="45"/>
      <c r="N268" s="45"/>
      <c r="O268" s="4"/>
      <c r="P268" s="4"/>
      <c r="Q268" s="4"/>
      <c r="R268" s="4"/>
      <c r="S268" s="4"/>
      <c r="T268" s="4"/>
      <c r="U268" s="4"/>
      <c r="V268" s="4"/>
      <c r="W268" s="4"/>
      <c r="X268" s="4"/>
      <c r="Y268" s="4"/>
      <c r="Z268" s="4"/>
    </row>
    <row r="269" ht="12.0" customHeight="1">
      <c r="A269" s="4"/>
      <c r="B269" s="4"/>
      <c r="C269" s="4"/>
      <c r="D269" s="4"/>
      <c r="E269" s="4"/>
      <c r="F269" s="4"/>
      <c r="G269" s="4"/>
      <c r="H269" s="45"/>
      <c r="I269" s="45"/>
      <c r="J269" s="45"/>
      <c r="K269" s="45"/>
      <c r="L269" s="45"/>
      <c r="M269" s="45"/>
      <c r="N269" s="45"/>
      <c r="O269" s="4"/>
      <c r="P269" s="4"/>
      <c r="Q269" s="4"/>
      <c r="R269" s="4"/>
      <c r="S269" s="4"/>
      <c r="T269" s="4"/>
      <c r="U269" s="4"/>
      <c r="V269" s="4"/>
      <c r="W269" s="4"/>
      <c r="X269" s="4"/>
      <c r="Y269" s="4"/>
      <c r="Z269" s="4"/>
    </row>
    <row r="270" ht="12.0" customHeight="1">
      <c r="A270" s="4"/>
      <c r="B270" s="4"/>
      <c r="C270" s="4"/>
      <c r="D270" s="4"/>
      <c r="E270" s="4"/>
      <c r="F270" s="4"/>
      <c r="G270" s="4"/>
      <c r="H270" s="45"/>
      <c r="I270" s="45"/>
      <c r="J270" s="45"/>
      <c r="K270" s="45"/>
      <c r="L270" s="45"/>
      <c r="M270" s="45"/>
      <c r="N270" s="45"/>
      <c r="O270" s="4"/>
      <c r="P270" s="4"/>
      <c r="Q270" s="4"/>
      <c r="R270" s="4"/>
      <c r="S270" s="4"/>
      <c r="T270" s="4"/>
      <c r="U270" s="4"/>
      <c r="V270" s="4"/>
      <c r="W270" s="4"/>
      <c r="X270" s="4"/>
      <c r="Y270" s="4"/>
      <c r="Z270" s="4"/>
    </row>
    <row r="271" ht="12.0" customHeight="1">
      <c r="A271" s="4"/>
      <c r="B271" s="4"/>
      <c r="C271" s="4"/>
      <c r="D271" s="4"/>
      <c r="E271" s="4"/>
      <c r="F271" s="4"/>
      <c r="G271" s="4"/>
      <c r="H271" s="45"/>
      <c r="I271" s="45"/>
      <c r="J271" s="45"/>
      <c r="K271" s="45"/>
      <c r="L271" s="45"/>
      <c r="M271" s="45"/>
      <c r="N271" s="45"/>
      <c r="O271" s="4"/>
      <c r="P271" s="4"/>
      <c r="Q271" s="4"/>
      <c r="R271" s="4"/>
      <c r="S271" s="4"/>
      <c r="T271" s="4"/>
      <c r="U271" s="4"/>
      <c r="V271" s="4"/>
      <c r="W271" s="4"/>
      <c r="X271" s="4"/>
      <c r="Y271" s="4"/>
      <c r="Z271" s="4"/>
    </row>
    <row r="272" ht="12.0" customHeight="1">
      <c r="A272" s="4"/>
      <c r="B272" s="4"/>
      <c r="C272" s="4"/>
      <c r="D272" s="4"/>
      <c r="E272" s="4"/>
      <c r="F272" s="4"/>
      <c r="G272" s="4"/>
      <c r="H272" s="45"/>
      <c r="I272" s="45"/>
      <c r="J272" s="45"/>
      <c r="K272" s="45"/>
      <c r="L272" s="45"/>
      <c r="M272" s="45"/>
      <c r="N272" s="45"/>
      <c r="O272" s="4"/>
      <c r="P272" s="4"/>
      <c r="Q272" s="4"/>
      <c r="R272" s="4"/>
      <c r="S272" s="4"/>
      <c r="T272" s="4"/>
      <c r="U272" s="4"/>
      <c r="V272" s="4"/>
      <c r="W272" s="4"/>
      <c r="X272" s="4"/>
      <c r="Y272" s="4"/>
      <c r="Z272" s="4"/>
    </row>
    <row r="273" ht="12.0" customHeight="1">
      <c r="A273" s="4"/>
      <c r="B273" s="4"/>
      <c r="C273" s="4"/>
      <c r="D273" s="4"/>
      <c r="E273" s="4"/>
      <c r="F273" s="4"/>
      <c r="G273" s="4"/>
      <c r="H273" s="45"/>
      <c r="I273" s="45"/>
      <c r="J273" s="45"/>
      <c r="K273" s="45"/>
      <c r="L273" s="45"/>
      <c r="M273" s="45"/>
      <c r="N273" s="45"/>
      <c r="O273" s="4"/>
      <c r="P273" s="4"/>
      <c r="Q273" s="4"/>
      <c r="R273" s="4"/>
      <c r="S273" s="4"/>
      <c r="T273" s="4"/>
      <c r="U273" s="4"/>
      <c r="V273" s="4"/>
      <c r="W273" s="4"/>
      <c r="X273" s="4"/>
      <c r="Y273" s="4"/>
      <c r="Z273" s="4"/>
    </row>
    <row r="274" ht="12.0" customHeight="1">
      <c r="A274" s="4"/>
      <c r="B274" s="4"/>
      <c r="C274" s="4"/>
      <c r="D274" s="4"/>
      <c r="E274" s="4"/>
      <c r="F274" s="4"/>
      <c r="G274" s="4"/>
      <c r="H274" s="45"/>
      <c r="I274" s="45"/>
      <c r="J274" s="45"/>
      <c r="K274" s="45"/>
      <c r="L274" s="45"/>
      <c r="M274" s="45"/>
      <c r="N274" s="45"/>
      <c r="O274" s="4"/>
      <c r="P274" s="4"/>
      <c r="Q274" s="4"/>
      <c r="R274" s="4"/>
      <c r="S274" s="4"/>
      <c r="T274" s="4"/>
      <c r="U274" s="4"/>
      <c r="V274" s="4"/>
      <c r="W274" s="4"/>
      <c r="X274" s="4"/>
      <c r="Y274" s="4"/>
      <c r="Z274" s="4"/>
    </row>
    <row r="275" ht="12.0" customHeight="1">
      <c r="A275" s="4"/>
      <c r="B275" s="4"/>
      <c r="C275" s="4"/>
      <c r="D275" s="4"/>
      <c r="E275" s="4"/>
      <c r="F275" s="4"/>
      <c r="G275" s="4"/>
      <c r="H275" s="45"/>
      <c r="I275" s="45"/>
      <c r="J275" s="45"/>
      <c r="K275" s="45"/>
      <c r="L275" s="45"/>
      <c r="M275" s="45"/>
      <c r="N275" s="45"/>
      <c r="O275" s="4"/>
      <c r="P275" s="4"/>
      <c r="Q275" s="4"/>
      <c r="R275" s="4"/>
      <c r="S275" s="4"/>
      <c r="T275" s="4"/>
      <c r="U275" s="4"/>
      <c r="V275" s="4"/>
      <c r="W275" s="4"/>
      <c r="X275" s="4"/>
      <c r="Y275" s="4"/>
      <c r="Z275" s="4"/>
    </row>
    <row r="276" ht="12.0" customHeight="1">
      <c r="A276" s="4"/>
      <c r="B276" s="4"/>
      <c r="C276" s="4"/>
      <c r="D276" s="4"/>
      <c r="E276" s="4"/>
      <c r="F276" s="4"/>
      <c r="G276" s="4"/>
      <c r="H276" s="45"/>
      <c r="I276" s="45"/>
      <c r="J276" s="45"/>
      <c r="K276" s="45"/>
      <c r="L276" s="45"/>
      <c r="M276" s="45"/>
      <c r="N276" s="45"/>
      <c r="O276" s="4"/>
      <c r="P276" s="4"/>
      <c r="Q276" s="4"/>
      <c r="R276" s="4"/>
      <c r="S276" s="4"/>
      <c r="T276" s="4"/>
      <c r="U276" s="4"/>
      <c r="V276" s="4"/>
      <c r="W276" s="4"/>
      <c r="X276" s="4"/>
      <c r="Y276" s="4"/>
      <c r="Z276" s="4"/>
    </row>
    <row r="277" ht="12.0" customHeight="1">
      <c r="A277" s="4"/>
      <c r="B277" s="4"/>
      <c r="C277" s="4"/>
      <c r="D277" s="4"/>
      <c r="E277" s="4"/>
      <c r="F277" s="4"/>
      <c r="G277" s="4"/>
      <c r="H277" s="45"/>
      <c r="I277" s="45"/>
      <c r="J277" s="45"/>
      <c r="K277" s="45"/>
      <c r="L277" s="45"/>
      <c r="M277" s="45"/>
      <c r="N277" s="45"/>
      <c r="O277" s="4"/>
      <c r="P277" s="4"/>
      <c r="Q277" s="4"/>
      <c r="R277" s="4"/>
      <c r="S277" s="4"/>
      <c r="T277" s="4"/>
      <c r="U277" s="4"/>
      <c r="V277" s="4"/>
      <c r="W277" s="4"/>
      <c r="X277" s="4"/>
      <c r="Y277" s="4"/>
      <c r="Z277" s="4"/>
    </row>
    <row r="278" ht="12.0" customHeight="1">
      <c r="A278" s="4"/>
      <c r="B278" s="4"/>
      <c r="C278" s="4"/>
      <c r="D278" s="4"/>
      <c r="E278" s="4"/>
      <c r="F278" s="4"/>
      <c r="G278" s="4"/>
      <c r="H278" s="45"/>
      <c r="I278" s="45"/>
      <c r="J278" s="45"/>
      <c r="K278" s="45"/>
      <c r="L278" s="45"/>
      <c r="M278" s="45"/>
      <c r="N278" s="45"/>
      <c r="O278" s="4"/>
      <c r="P278" s="4"/>
      <c r="Q278" s="4"/>
      <c r="R278" s="4"/>
      <c r="S278" s="4"/>
      <c r="T278" s="4"/>
      <c r="U278" s="4"/>
      <c r="V278" s="4"/>
      <c r="W278" s="4"/>
      <c r="X278" s="4"/>
      <c r="Y278" s="4"/>
      <c r="Z278" s="4"/>
    </row>
    <row r="279" ht="12.0" customHeight="1">
      <c r="A279" s="4"/>
      <c r="B279" s="4"/>
      <c r="C279" s="4"/>
      <c r="D279" s="4"/>
      <c r="E279" s="4"/>
      <c r="F279" s="4"/>
      <c r="G279" s="4"/>
      <c r="H279" s="45"/>
      <c r="I279" s="45"/>
      <c r="J279" s="45"/>
      <c r="K279" s="45"/>
      <c r="L279" s="45"/>
      <c r="M279" s="45"/>
      <c r="N279" s="45"/>
      <c r="O279" s="4"/>
      <c r="P279" s="4"/>
      <c r="Q279" s="4"/>
      <c r="R279" s="4"/>
      <c r="S279" s="4"/>
      <c r="T279" s="4"/>
      <c r="U279" s="4"/>
      <c r="V279" s="4"/>
      <c r="W279" s="4"/>
      <c r="X279" s="4"/>
      <c r="Y279" s="4"/>
      <c r="Z279" s="4"/>
    </row>
    <row r="280" ht="12.0" customHeight="1">
      <c r="A280" s="4"/>
      <c r="B280" s="4"/>
      <c r="C280" s="4"/>
      <c r="D280" s="4"/>
      <c r="E280" s="4"/>
      <c r="F280" s="4"/>
      <c r="G280" s="4"/>
      <c r="H280" s="45"/>
      <c r="I280" s="45"/>
      <c r="J280" s="45"/>
      <c r="K280" s="45"/>
      <c r="L280" s="45"/>
      <c r="M280" s="45"/>
      <c r="N280" s="45"/>
      <c r="O280" s="4"/>
      <c r="P280" s="4"/>
      <c r="Q280" s="4"/>
      <c r="R280" s="4"/>
      <c r="S280" s="4"/>
      <c r="T280" s="4"/>
      <c r="U280" s="4"/>
      <c r="V280" s="4"/>
      <c r="W280" s="4"/>
      <c r="X280" s="4"/>
      <c r="Y280" s="4"/>
      <c r="Z280" s="4"/>
    </row>
    <row r="281" ht="12.0" customHeight="1">
      <c r="A281" s="4"/>
      <c r="B281" s="4"/>
      <c r="C281" s="4"/>
      <c r="D281" s="4"/>
      <c r="E281" s="4"/>
      <c r="F281" s="4"/>
      <c r="G281" s="4"/>
      <c r="H281" s="45"/>
      <c r="I281" s="45"/>
      <c r="J281" s="45"/>
      <c r="K281" s="45"/>
      <c r="L281" s="45"/>
      <c r="M281" s="45"/>
      <c r="N281" s="45"/>
      <c r="O281" s="4"/>
      <c r="P281" s="4"/>
      <c r="Q281" s="4"/>
      <c r="R281" s="4"/>
      <c r="S281" s="4"/>
      <c r="T281" s="4"/>
      <c r="U281" s="4"/>
      <c r="V281" s="4"/>
      <c r="W281" s="4"/>
      <c r="X281" s="4"/>
      <c r="Y281" s="4"/>
      <c r="Z281" s="4"/>
    </row>
    <row r="282" ht="12.0" customHeight="1">
      <c r="A282" s="4"/>
      <c r="B282" s="4"/>
      <c r="C282" s="4"/>
      <c r="D282" s="4"/>
      <c r="E282" s="4"/>
      <c r="F282" s="4"/>
      <c r="G282" s="4"/>
      <c r="H282" s="45"/>
      <c r="I282" s="45"/>
      <c r="J282" s="45"/>
      <c r="K282" s="45"/>
      <c r="L282" s="45"/>
      <c r="M282" s="45"/>
      <c r="N282" s="45"/>
      <c r="O282" s="4"/>
      <c r="P282" s="4"/>
      <c r="Q282" s="4"/>
      <c r="R282" s="4"/>
      <c r="S282" s="4"/>
      <c r="T282" s="4"/>
      <c r="U282" s="4"/>
      <c r="V282" s="4"/>
      <c r="W282" s="4"/>
      <c r="X282" s="4"/>
      <c r="Y282" s="4"/>
      <c r="Z282" s="4"/>
    </row>
    <row r="283" ht="12.0" customHeight="1">
      <c r="A283" s="4"/>
      <c r="B283" s="4"/>
      <c r="C283" s="4"/>
      <c r="D283" s="4"/>
      <c r="E283" s="4"/>
      <c r="F283" s="4"/>
      <c r="G283" s="4"/>
      <c r="H283" s="45"/>
      <c r="I283" s="45"/>
      <c r="J283" s="45"/>
      <c r="K283" s="45"/>
      <c r="L283" s="45"/>
      <c r="M283" s="45"/>
      <c r="N283" s="45"/>
      <c r="O283" s="4"/>
      <c r="P283" s="4"/>
      <c r="Q283" s="4"/>
      <c r="R283" s="4"/>
      <c r="S283" s="4"/>
      <c r="T283" s="4"/>
      <c r="U283" s="4"/>
      <c r="V283" s="4"/>
      <c r="W283" s="4"/>
      <c r="X283" s="4"/>
      <c r="Y283" s="4"/>
      <c r="Z283" s="4"/>
    </row>
    <row r="284" ht="12.0" customHeight="1">
      <c r="A284" s="4"/>
      <c r="B284" s="4"/>
      <c r="C284" s="4"/>
      <c r="D284" s="4"/>
      <c r="E284" s="4"/>
      <c r="F284" s="4"/>
      <c r="G284" s="4"/>
      <c r="H284" s="45"/>
      <c r="I284" s="45"/>
      <c r="J284" s="45"/>
      <c r="K284" s="45"/>
      <c r="L284" s="45"/>
      <c r="M284" s="45"/>
      <c r="N284" s="45"/>
      <c r="O284" s="4"/>
      <c r="P284" s="4"/>
      <c r="Q284" s="4"/>
      <c r="R284" s="4"/>
      <c r="S284" s="4"/>
      <c r="T284" s="4"/>
      <c r="U284" s="4"/>
      <c r="V284" s="4"/>
      <c r="W284" s="4"/>
      <c r="X284" s="4"/>
      <c r="Y284" s="4"/>
      <c r="Z284" s="4"/>
    </row>
    <row r="285" ht="12.0" customHeight="1">
      <c r="A285" s="4"/>
      <c r="B285" s="4"/>
      <c r="C285" s="4"/>
      <c r="D285" s="4"/>
      <c r="E285" s="4"/>
      <c r="F285" s="4"/>
      <c r="G285" s="4"/>
      <c r="H285" s="45"/>
      <c r="I285" s="45"/>
      <c r="J285" s="45"/>
      <c r="K285" s="45"/>
      <c r="L285" s="45"/>
      <c r="M285" s="45"/>
      <c r="N285" s="45"/>
      <c r="O285" s="4"/>
      <c r="P285" s="4"/>
      <c r="Q285" s="4"/>
      <c r="R285" s="4"/>
      <c r="S285" s="4"/>
      <c r="T285" s="4"/>
      <c r="U285" s="4"/>
      <c r="V285" s="4"/>
      <c r="W285" s="4"/>
      <c r="X285" s="4"/>
      <c r="Y285" s="4"/>
      <c r="Z285" s="4"/>
    </row>
    <row r="286" ht="12.0" customHeight="1">
      <c r="A286" s="4"/>
      <c r="B286" s="4"/>
      <c r="C286" s="4"/>
      <c r="D286" s="4"/>
      <c r="E286" s="4"/>
      <c r="F286" s="4"/>
      <c r="G286" s="4"/>
      <c r="H286" s="45"/>
      <c r="I286" s="45"/>
      <c r="J286" s="45"/>
      <c r="K286" s="45"/>
      <c r="L286" s="45"/>
      <c r="M286" s="45"/>
      <c r="N286" s="45"/>
      <c r="O286" s="4"/>
      <c r="P286" s="4"/>
      <c r="Q286" s="4"/>
      <c r="R286" s="4"/>
      <c r="S286" s="4"/>
      <c r="T286" s="4"/>
      <c r="U286" s="4"/>
      <c r="V286" s="4"/>
      <c r="W286" s="4"/>
      <c r="X286" s="4"/>
      <c r="Y286" s="4"/>
      <c r="Z286" s="4"/>
    </row>
    <row r="287" ht="12.0" customHeight="1">
      <c r="A287" s="4"/>
      <c r="B287" s="4"/>
      <c r="C287" s="4"/>
      <c r="D287" s="4"/>
      <c r="E287" s="4"/>
      <c r="F287" s="4"/>
      <c r="G287" s="4"/>
      <c r="H287" s="45"/>
      <c r="I287" s="45"/>
      <c r="J287" s="45"/>
      <c r="K287" s="45"/>
      <c r="L287" s="45"/>
      <c r="M287" s="45"/>
      <c r="N287" s="45"/>
      <c r="O287" s="4"/>
      <c r="P287" s="4"/>
      <c r="Q287" s="4"/>
      <c r="R287" s="4"/>
      <c r="S287" s="4"/>
      <c r="T287" s="4"/>
      <c r="U287" s="4"/>
      <c r="V287" s="4"/>
      <c r="W287" s="4"/>
      <c r="X287" s="4"/>
      <c r="Y287" s="4"/>
      <c r="Z287" s="4"/>
    </row>
    <row r="288" ht="12.0" customHeight="1">
      <c r="A288" s="4"/>
      <c r="B288" s="4"/>
      <c r="C288" s="4"/>
      <c r="D288" s="4"/>
      <c r="E288" s="4"/>
      <c r="F288" s="4"/>
      <c r="G288" s="4"/>
      <c r="H288" s="45"/>
      <c r="I288" s="45"/>
      <c r="J288" s="45"/>
      <c r="K288" s="45"/>
      <c r="L288" s="45"/>
      <c r="M288" s="45"/>
      <c r="N288" s="45"/>
      <c r="O288" s="4"/>
      <c r="P288" s="4"/>
      <c r="Q288" s="4"/>
      <c r="R288" s="4"/>
      <c r="S288" s="4"/>
      <c r="T288" s="4"/>
      <c r="U288" s="4"/>
      <c r="V288" s="4"/>
      <c r="W288" s="4"/>
      <c r="X288" s="4"/>
      <c r="Y288" s="4"/>
      <c r="Z288" s="4"/>
    </row>
    <row r="289" ht="12.0" customHeight="1">
      <c r="A289" s="4"/>
      <c r="B289" s="4"/>
      <c r="C289" s="4"/>
      <c r="D289" s="4"/>
      <c r="E289" s="4"/>
      <c r="F289" s="4"/>
      <c r="G289" s="4"/>
      <c r="H289" s="45"/>
      <c r="I289" s="45"/>
      <c r="J289" s="45"/>
      <c r="K289" s="45"/>
      <c r="L289" s="45"/>
      <c r="M289" s="45"/>
      <c r="N289" s="45"/>
      <c r="O289" s="4"/>
      <c r="P289" s="4"/>
      <c r="Q289" s="4"/>
      <c r="R289" s="4"/>
      <c r="S289" s="4"/>
      <c r="T289" s="4"/>
      <c r="U289" s="4"/>
      <c r="V289" s="4"/>
      <c r="W289" s="4"/>
      <c r="X289" s="4"/>
      <c r="Y289" s="4"/>
      <c r="Z289" s="4"/>
    </row>
    <row r="290" ht="12.0" customHeight="1">
      <c r="A290" s="4"/>
      <c r="B290" s="4"/>
      <c r="C290" s="4"/>
      <c r="D290" s="4"/>
      <c r="E290" s="4"/>
      <c r="F290" s="4"/>
      <c r="G290" s="4"/>
      <c r="H290" s="45"/>
      <c r="I290" s="45"/>
      <c r="J290" s="45"/>
      <c r="K290" s="45"/>
      <c r="L290" s="45"/>
      <c r="M290" s="45"/>
      <c r="N290" s="45"/>
      <c r="O290" s="4"/>
      <c r="P290" s="4"/>
      <c r="Q290" s="4"/>
      <c r="R290" s="4"/>
      <c r="S290" s="4"/>
      <c r="T290" s="4"/>
      <c r="U290" s="4"/>
      <c r="V290" s="4"/>
      <c r="W290" s="4"/>
      <c r="X290" s="4"/>
      <c r="Y290" s="4"/>
      <c r="Z290" s="4"/>
    </row>
    <row r="291" ht="12.0" customHeight="1">
      <c r="A291" s="4"/>
      <c r="B291" s="4"/>
      <c r="C291" s="4"/>
      <c r="D291" s="4"/>
      <c r="E291" s="4"/>
      <c r="F291" s="4"/>
      <c r="G291" s="4"/>
      <c r="H291" s="45"/>
      <c r="I291" s="45"/>
      <c r="J291" s="45"/>
      <c r="K291" s="45"/>
      <c r="L291" s="45"/>
      <c r="M291" s="45"/>
      <c r="N291" s="45"/>
      <c r="O291" s="4"/>
      <c r="P291" s="4"/>
      <c r="Q291" s="4"/>
      <c r="R291" s="4"/>
      <c r="S291" s="4"/>
      <c r="T291" s="4"/>
      <c r="U291" s="4"/>
      <c r="V291" s="4"/>
      <c r="W291" s="4"/>
      <c r="X291" s="4"/>
      <c r="Y291" s="4"/>
      <c r="Z291" s="4"/>
    </row>
    <row r="292" ht="12.0" customHeight="1">
      <c r="A292" s="4"/>
      <c r="B292" s="4"/>
      <c r="C292" s="4"/>
      <c r="D292" s="4"/>
      <c r="E292" s="4"/>
      <c r="F292" s="4"/>
      <c r="G292" s="4"/>
      <c r="H292" s="45"/>
      <c r="I292" s="45"/>
      <c r="J292" s="45"/>
      <c r="K292" s="45"/>
      <c r="L292" s="45"/>
      <c r="M292" s="45"/>
      <c r="N292" s="45"/>
      <c r="O292" s="4"/>
      <c r="P292" s="4"/>
      <c r="Q292" s="4"/>
      <c r="R292" s="4"/>
      <c r="S292" s="4"/>
      <c r="T292" s="4"/>
      <c r="U292" s="4"/>
      <c r="V292" s="4"/>
      <c r="W292" s="4"/>
      <c r="X292" s="4"/>
      <c r="Y292" s="4"/>
      <c r="Z292" s="4"/>
    </row>
    <row r="293" ht="12.0" customHeight="1">
      <c r="A293" s="4"/>
      <c r="B293" s="4"/>
      <c r="C293" s="4"/>
      <c r="D293" s="4"/>
      <c r="E293" s="4"/>
      <c r="F293" s="4"/>
      <c r="G293" s="4"/>
      <c r="H293" s="45"/>
      <c r="I293" s="45"/>
      <c r="J293" s="45"/>
      <c r="K293" s="45"/>
      <c r="L293" s="45"/>
      <c r="M293" s="45"/>
      <c r="N293" s="45"/>
      <c r="O293" s="4"/>
      <c r="P293" s="4"/>
      <c r="Q293" s="4"/>
      <c r="R293" s="4"/>
      <c r="S293" s="4"/>
      <c r="T293" s="4"/>
      <c r="U293" s="4"/>
      <c r="V293" s="4"/>
      <c r="W293" s="4"/>
      <c r="X293" s="4"/>
      <c r="Y293" s="4"/>
      <c r="Z293" s="4"/>
    </row>
    <row r="294" ht="12.0" customHeight="1">
      <c r="A294" s="4"/>
      <c r="B294" s="4"/>
      <c r="C294" s="4"/>
      <c r="D294" s="4"/>
      <c r="E294" s="4"/>
      <c r="F294" s="4"/>
      <c r="G294" s="4"/>
      <c r="H294" s="45"/>
      <c r="I294" s="45"/>
      <c r="J294" s="45"/>
      <c r="K294" s="45"/>
      <c r="L294" s="45"/>
      <c r="M294" s="45"/>
      <c r="N294" s="45"/>
      <c r="O294" s="4"/>
      <c r="P294" s="4"/>
      <c r="Q294" s="4"/>
      <c r="R294" s="4"/>
      <c r="S294" s="4"/>
      <c r="T294" s="4"/>
      <c r="U294" s="4"/>
      <c r="V294" s="4"/>
      <c r="W294" s="4"/>
      <c r="X294" s="4"/>
      <c r="Y294" s="4"/>
      <c r="Z294" s="4"/>
    </row>
    <row r="295" ht="12.0" customHeight="1">
      <c r="A295" s="4"/>
      <c r="B295" s="4"/>
      <c r="C295" s="4"/>
      <c r="D295" s="4"/>
      <c r="E295" s="4"/>
      <c r="F295" s="4"/>
      <c r="G295" s="4"/>
      <c r="H295" s="45"/>
      <c r="I295" s="45"/>
      <c r="J295" s="45"/>
      <c r="K295" s="45"/>
      <c r="L295" s="45"/>
      <c r="M295" s="45"/>
      <c r="N295" s="45"/>
      <c r="O295" s="4"/>
      <c r="P295" s="4"/>
      <c r="Q295" s="4"/>
      <c r="R295" s="4"/>
      <c r="S295" s="4"/>
      <c r="T295" s="4"/>
      <c r="U295" s="4"/>
      <c r="V295" s="4"/>
      <c r="W295" s="4"/>
      <c r="X295" s="4"/>
      <c r="Y295" s="4"/>
      <c r="Z295" s="4"/>
    </row>
    <row r="296" ht="12.0" customHeight="1">
      <c r="A296" s="4"/>
      <c r="B296" s="4"/>
      <c r="C296" s="4"/>
      <c r="D296" s="4"/>
      <c r="E296" s="4"/>
      <c r="F296" s="4"/>
      <c r="G296" s="4"/>
      <c r="H296" s="45"/>
      <c r="I296" s="45"/>
      <c r="J296" s="45"/>
      <c r="K296" s="45"/>
      <c r="L296" s="45"/>
      <c r="M296" s="45"/>
      <c r="N296" s="45"/>
      <c r="O296" s="4"/>
      <c r="P296" s="4"/>
      <c r="Q296" s="4"/>
      <c r="R296" s="4"/>
      <c r="S296" s="4"/>
      <c r="T296" s="4"/>
      <c r="U296" s="4"/>
      <c r="V296" s="4"/>
      <c r="W296" s="4"/>
      <c r="X296" s="4"/>
      <c r="Y296" s="4"/>
      <c r="Z296" s="4"/>
    </row>
    <row r="297" ht="12.0" customHeight="1">
      <c r="A297" s="4"/>
      <c r="B297" s="4"/>
      <c r="C297" s="4"/>
      <c r="D297" s="4"/>
      <c r="E297" s="4"/>
      <c r="F297" s="4"/>
      <c r="G297" s="4"/>
      <c r="H297" s="45"/>
      <c r="I297" s="45"/>
      <c r="J297" s="45"/>
      <c r="K297" s="45"/>
      <c r="L297" s="45"/>
      <c r="M297" s="45"/>
      <c r="N297" s="45"/>
      <c r="O297" s="4"/>
      <c r="P297" s="4"/>
      <c r="Q297" s="4"/>
      <c r="R297" s="4"/>
      <c r="S297" s="4"/>
      <c r="T297" s="4"/>
      <c r="U297" s="4"/>
      <c r="V297" s="4"/>
      <c r="W297" s="4"/>
      <c r="X297" s="4"/>
      <c r="Y297" s="4"/>
      <c r="Z297" s="4"/>
    </row>
    <row r="298" ht="12.0" customHeight="1">
      <c r="A298" s="4"/>
      <c r="B298" s="4"/>
      <c r="C298" s="4"/>
      <c r="D298" s="4"/>
      <c r="E298" s="4"/>
      <c r="F298" s="4"/>
      <c r="G298" s="4"/>
      <c r="H298" s="45"/>
      <c r="I298" s="45"/>
      <c r="J298" s="45"/>
      <c r="K298" s="45"/>
      <c r="L298" s="45"/>
      <c r="M298" s="45"/>
      <c r="N298" s="45"/>
      <c r="O298" s="4"/>
      <c r="P298" s="4"/>
      <c r="Q298" s="4"/>
      <c r="R298" s="4"/>
      <c r="S298" s="4"/>
      <c r="T298" s="4"/>
      <c r="U298" s="4"/>
      <c r="V298" s="4"/>
      <c r="W298" s="4"/>
      <c r="X298" s="4"/>
      <c r="Y298" s="4"/>
      <c r="Z298" s="4"/>
    </row>
    <row r="299" ht="12.0" customHeight="1">
      <c r="A299" s="4"/>
      <c r="B299" s="4"/>
      <c r="C299" s="4"/>
      <c r="D299" s="4"/>
      <c r="E299" s="4"/>
      <c r="F299" s="4"/>
      <c r="G299" s="4"/>
      <c r="H299" s="45"/>
      <c r="I299" s="45"/>
      <c r="J299" s="45"/>
      <c r="K299" s="45"/>
      <c r="L299" s="45"/>
      <c r="M299" s="45"/>
      <c r="N299" s="45"/>
      <c r="O299" s="4"/>
      <c r="P299" s="4"/>
      <c r="Q299" s="4"/>
      <c r="R299" s="4"/>
      <c r="S299" s="4"/>
      <c r="T299" s="4"/>
      <c r="U299" s="4"/>
      <c r="V299" s="4"/>
      <c r="W299" s="4"/>
      <c r="X299" s="4"/>
      <c r="Y299" s="4"/>
      <c r="Z299" s="4"/>
    </row>
    <row r="300" ht="12.0" customHeight="1">
      <c r="A300" s="4"/>
      <c r="B300" s="4"/>
      <c r="C300" s="4"/>
      <c r="D300" s="4"/>
      <c r="E300" s="4"/>
      <c r="F300" s="4"/>
      <c r="G300" s="4"/>
      <c r="H300" s="45"/>
      <c r="I300" s="45"/>
      <c r="J300" s="45"/>
      <c r="K300" s="45"/>
      <c r="L300" s="45"/>
      <c r="M300" s="45"/>
      <c r="N300" s="45"/>
      <c r="O300" s="4"/>
      <c r="P300" s="4"/>
      <c r="Q300" s="4"/>
      <c r="R300" s="4"/>
      <c r="S300" s="4"/>
      <c r="T300" s="4"/>
      <c r="U300" s="4"/>
      <c r="V300" s="4"/>
      <c r="W300" s="4"/>
      <c r="X300" s="4"/>
      <c r="Y300" s="4"/>
      <c r="Z300" s="4"/>
    </row>
    <row r="301" ht="12.0" customHeight="1">
      <c r="A301" s="4"/>
      <c r="B301" s="4"/>
      <c r="C301" s="4"/>
      <c r="D301" s="4"/>
      <c r="E301" s="4"/>
      <c r="F301" s="4"/>
      <c r="G301" s="4"/>
      <c r="H301" s="45"/>
      <c r="I301" s="45"/>
      <c r="J301" s="45"/>
      <c r="K301" s="45"/>
      <c r="L301" s="45"/>
      <c r="M301" s="45"/>
      <c r="N301" s="45"/>
      <c r="O301" s="4"/>
      <c r="P301" s="4"/>
      <c r="Q301" s="4"/>
      <c r="R301" s="4"/>
      <c r="S301" s="4"/>
      <c r="T301" s="4"/>
      <c r="U301" s="4"/>
      <c r="V301" s="4"/>
      <c r="W301" s="4"/>
      <c r="X301" s="4"/>
      <c r="Y301" s="4"/>
      <c r="Z301" s="4"/>
    </row>
    <row r="302" ht="12.0" customHeight="1">
      <c r="A302" s="4"/>
      <c r="B302" s="4"/>
      <c r="C302" s="4"/>
      <c r="D302" s="4"/>
      <c r="E302" s="4"/>
      <c r="F302" s="4"/>
      <c r="G302" s="4"/>
      <c r="H302" s="45"/>
      <c r="I302" s="45"/>
      <c r="J302" s="45"/>
      <c r="K302" s="45"/>
      <c r="L302" s="45"/>
      <c r="M302" s="45"/>
      <c r="N302" s="45"/>
      <c r="O302" s="4"/>
      <c r="P302" s="4"/>
      <c r="Q302" s="4"/>
      <c r="R302" s="4"/>
      <c r="S302" s="4"/>
      <c r="T302" s="4"/>
      <c r="U302" s="4"/>
      <c r="V302" s="4"/>
      <c r="W302" s="4"/>
      <c r="X302" s="4"/>
      <c r="Y302" s="4"/>
      <c r="Z302" s="4"/>
    </row>
    <row r="303" ht="12.0" customHeight="1">
      <c r="A303" s="4"/>
      <c r="B303" s="4"/>
      <c r="C303" s="4"/>
      <c r="D303" s="4"/>
      <c r="E303" s="4"/>
      <c r="F303" s="4"/>
      <c r="G303" s="4"/>
      <c r="H303" s="45"/>
      <c r="I303" s="45"/>
      <c r="J303" s="45"/>
      <c r="K303" s="45"/>
      <c r="L303" s="45"/>
      <c r="M303" s="45"/>
      <c r="N303" s="45"/>
      <c r="O303" s="4"/>
      <c r="P303" s="4"/>
      <c r="Q303" s="4"/>
      <c r="R303" s="4"/>
      <c r="S303" s="4"/>
      <c r="T303" s="4"/>
      <c r="U303" s="4"/>
      <c r="V303" s="4"/>
      <c r="W303" s="4"/>
      <c r="X303" s="4"/>
      <c r="Y303" s="4"/>
      <c r="Z303" s="4"/>
    </row>
    <row r="304" ht="12.0" customHeight="1">
      <c r="A304" s="4"/>
      <c r="B304" s="4"/>
      <c r="C304" s="4"/>
      <c r="D304" s="4"/>
      <c r="E304" s="4"/>
      <c r="F304" s="4"/>
      <c r="G304" s="4"/>
      <c r="H304" s="45"/>
      <c r="I304" s="45"/>
      <c r="J304" s="45"/>
      <c r="K304" s="45"/>
      <c r="L304" s="45"/>
      <c r="M304" s="45"/>
      <c r="N304" s="45"/>
      <c r="O304" s="4"/>
      <c r="P304" s="4"/>
      <c r="Q304" s="4"/>
      <c r="R304" s="4"/>
      <c r="S304" s="4"/>
      <c r="T304" s="4"/>
      <c r="U304" s="4"/>
      <c r="V304" s="4"/>
      <c r="W304" s="4"/>
      <c r="X304" s="4"/>
      <c r="Y304" s="4"/>
      <c r="Z304" s="4"/>
    </row>
    <row r="305" ht="12.0" customHeight="1">
      <c r="A305" s="4"/>
      <c r="B305" s="4"/>
      <c r="C305" s="4"/>
      <c r="D305" s="4"/>
      <c r="E305" s="4"/>
      <c r="F305" s="4"/>
      <c r="G305" s="4"/>
      <c r="H305" s="45"/>
      <c r="I305" s="45"/>
      <c r="J305" s="45"/>
      <c r="K305" s="45"/>
      <c r="L305" s="45"/>
      <c r="M305" s="45"/>
      <c r="N305" s="45"/>
      <c r="O305" s="4"/>
      <c r="P305" s="4"/>
      <c r="Q305" s="4"/>
      <c r="R305" s="4"/>
      <c r="S305" s="4"/>
      <c r="T305" s="4"/>
      <c r="U305" s="4"/>
      <c r="V305" s="4"/>
      <c r="W305" s="4"/>
      <c r="X305" s="4"/>
      <c r="Y305" s="4"/>
      <c r="Z305" s="4"/>
    </row>
    <row r="306" ht="12.0" customHeight="1">
      <c r="A306" s="4"/>
      <c r="B306" s="4"/>
      <c r="C306" s="4"/>
      <c r="D306" s="4"/>
      <c r="E306" s="4"/>
      <c r="F306" s="4"/>
      <c r="G306" s="4"/>
      <c r="H306" s="45"/>
      <c r="I306" s="45"/>
      <c r="J306" s="45"/>
      <c r="K306" s="45"/>
      <c r="L306" s="45"/>
      <c r="M306" s="45"/>
      <c r="N306" s="45"/>
      <c r="O306" s="4"/>
      <c r="P306" s="4"/>
      <c r="Q306" s="4"/>
      <c r="R306" s="4"/>
      <c r="S306" s="4"/>
      <c r="T306" s="4"/>
      <c r="U306" s="4"/>
      <c r="V306" s="4"/>
      <c r="W306" s="4"/>
      <c r="X306" s="4"/>
      <c r="Y306" s="4"/>
      <c r="Z306" s="4"/>
    </row>
    <row r="307" ht="12.0" customHeight="1">
      <c r="A307" s="4"/>
      <c r="B307" s="4"/>
      <c r="C307" s="4"/>
      <c r="D307" s="4"/>
      <c r="E307" s="4"/>
      <c r="F307" s="4"/>
      <c r="G307" s="4"/>
      <c r="H307" s="45"/>
      <c r="I307" s="45"/>
      <c r="J307" s="45"/>
      <c r="K307" s="45"/>
      <c r="L307" s="45"/>
      <c r="M307" s="45"/>
      <c r="N307" s="45"/>
      <c r="O307" s="4"/>
      <c r="P307" s="4"/>
      <c r="Q307" s="4"/>
      <c r="R307" s="4"/>
      <c r="S307" s="4"/>
      <c r="T307" s="4"/>
      <c r="U307" s="4"/>
      <c r="V307" s="4"/>
      <c r="W307" s="4"/>
      <c r="X307" s="4"/>
      <c r="Y307" s="4"/>
      <c r="Z307" s="4"/>
    </row>
    <row r="308" ht="12.0" customHeight="1">
      <c r="A308" s="4"/>
      <c r="B308" s="4"/>
      <c r="C308" s="4"/>
      <c r="D308" s="4"/>
      <c r="E308" s="4"/>
      <c r="F308" s="4"/>
      <c r="G308" s="4"/>
      <c r="H308" s="45"/>
      <c r="I308" s="45"/>
      <c r="J308" s="45"/>
      <c r="K308" s="45"/>
      <c r="L308" s="45"/>
      <c r="M308" s="45"/>
      <c r="N308" s="45"/>
      <c r="O308" s="4"/>
      <c r="P308" s="4"/>
      <c r="Q308" s="4"/>
      <c r="R308" s="4"/>
      <c r="S308" s="4"/>
      <c r="T308" s="4"/>
      <c r="U308" s="4"/>
      <c r="V308" s="4"/>
      <c r="W308" s="4"/>
      <c r="X308" s="4"/>
      <c r="Y308" s="4"/>
      <c r="Z308" s="4"/>
    </row>
    <row r="309" ht="12.0" customHeight="1">
      <c r="A309" s="4"/>
      <c r="B309" s="4"/>
      <c r="C309" s="4"/>
      <c r="D309" s="4"/>
      <c r="E309" s="4"/>
      <c r="F309" s="4"/>
      <c r="G309" s="4"/>
      <c r="H309" s="45"/>
      <c r="I309" s="45"/>
      <c r="J309" s="45"/>
      <c r="K309" s="45"/>
      <c r="L309" s="45"/>
      <c r="M309" s="45"/>
      <c r="N309" s="45"/>
      <c r="O309" s="4"/>
      <c r="P309" s="4"/>
      <c r="Q309" s="4"/>
      <c r="R309" s="4"/>
      <c r="S309" s="4"/>
      <c r="T309" s="4"/>
      <c r="U309" s="4"/>
      <c r="V309" s="4"/>
      <c r="W309" s="4"/>
      <c r="X309" s="4"/>
      <c r="Y309" s="4"/>
      <c r="Z309" s="4"/>
    </row>
    <row r="310" ht="12.0" customHeight="1">
      <c r="A310" s="4"/>
      <c r="B310" s="4"/>
      <c r="C310" s="4"/>
      <c r="D310" s="4"/>
      <c r="E310" s="4"/>
      <c r="F310" s="4"/>
      <c r="G310" s="4"/>
      <c r="H310" s="45"/>
      <c r="I310" s="45"/>
      <c r="J310" s="45"/>
      <c r="K310" s="45"/>
      <c r="L310" s="45"/>
      <c r="M310" s="45"/>
      <c r="N310" s="45"/>
      <c r="O310" s="4"/>
      <c r="P310" s="4"/>
      <c r="Q310" s="4"/>
      <c r="R310" s="4"/>
      <c r="S310" s="4"/>
      <c r="T310" s="4"/>
      <c r="U310" s="4"/>
      <c r="V310" s="4"/>
      <c r="W310" s="4"/>
      <c r="X310" s="4"/>
      <c r="Y310" s="4"/>
      <c r="Z310" s="4"/>
    </row>
    <row r="311" ht="12.0" customHeight="1">
      <c r="A311" s="4"/>
      <c r="B311" s="4"/>
      <c r="C311" s="4"/>
      <c r="D311" s="4"/>
      <c r="E311" s="4"/>
      <c r="F311" s="4"/>
      <c r="G311" s="4"/>
      <c r="H311" s="45"/>
      <c r="I311" s="45"/>
      <c r="J311" s="45"/>
      <c r="K311" s="45"/>
      <c r="L311" s="45"/>
      <c r="M311" s="45"/>
      <c r="N311" s="45"/>
      <c r="O311" s="4"/>
      <c r="P311" s="4"/>
      <c r="Q311" s="4"/>
      <c r="R311" s="4"/>
      <c r="S311" s="4"/>
      <c r="T311" s="4"/>
      <c r="U311" s="4"/>
      <c r="V311" s="4"/>
      <c r="W311" s="4"/>
      <c r="X311" s="4"/>
      <c r="Y311" s="4"/>
      <c r="Z311" s="4"/>
    </row>
    <row r="312" ht="12.0" customHeight="1">
      <c r="A312" s="4"/>
      <c r="B312" s="4"/>
      <c r="C312" s="4"/>
      <c r="D312" s="4"/>
      <c r="E312" s="4"/>
      <c r="F312" s="4"/>
      <c r="G312" s="4"/>
      <c r="H312" s="45"/>
      <c r="I312" s="45"/>
      <c r="J312" s="45"/>
      <c r="K312" s="45"/>
      <c r="L312" s="45"/>
      <c r="M312" s="45"/>
      <c r="N312" s="45"/>
      <c r="O312" s="4"/>
      <c r="P312" s="4"/>
      <c r="Q312" s="4"/>
      <c r="R312" s="4"/>
      <c r="S312" s="4"/>
      <c r="T312" s="4"/>
      <c r="U312" s="4"/>
      <c r="V312" s="4"/>
      <c r="W312" s="4"/>
      <c r="X312" s="4"/>
      <c r="Y312" s="4"/>
      <c r="Z312" s="4"/>
    </row>
    <row r="313" ht="12.0" customHeight="1">
      <c r="A313" s="4"/>
      <c r="B313" s="4"/>
      <c r="C313" s="4"/>
      <c r="D313" s="4"/>
      <c r="E313" s="4"/>
      <c r="F313" s="4"/>
      <c r="G313" s="4"/>
      <c r="H313" s="45"/>
      <c r="I313" s="45"/>
      <c r="J313" s="45"/>
      <c r="K313" s="45"/>
      <c r="L313" s="45"/>
      <c r="M313" s="45"/>
      <c r="N313" s="45"/>
      <c r="O313" s="4"/>
      <c r="P313" s="4"/>
      <c r="Q313" s="4"/>
      <c r="R313" s="4"/>
      <c r="S313" s="4"/>
      <c r="T313" s="4"/>
      <c r="U313" s="4"/>
      <c r="V313" s="4"/>
      <c r="W313" s="4"/>
      <c r="X313" s="4"/>
      <c r="Y313" s="4"/>
      <c r="Z313" s="4"/>
    </row>
    <row r="314" ht="12.0" customHeight="1">
      <c r="A314" s="4"/>
      <c r="B314" s="4"/>
      <c r="C314" s="4"/>
      <c r="D314" s="4"/>
      <c r="E314" s="4"/>
      <c r="F314" s="4"/>
      <c r="G314" s="4"/>
      <c r="H314" s="45"/>
      <c r="I314" s="45"/>
      <c r="J314" s="45"/>
      <c r="K314" s="45"/>
      <c r="L314" s="45"/>
      <c r="M314" s="45"/>
      <c r="N314" s="45"/>
      <c r="O314" s="4"/>
      <c r="P314" s="4"/>
      <c r="Q314" s="4"/>
      <c r="R314" s="4"/>
      <c r="S314" s="4"/>
      <c r="T314" s="4"/>
      <c r="U314" s="4"/>
      <c r="V314" s="4"/>
      <c r="W314" s="4"/>
      <c r="X314" s="4"/>
      <c r="Y314" s="4"/>
      <c r="Z314" s="4"/>
    </row>
    <row r="315" ht="12.0" customHeight="1">
      <c r="A315" s="4"/>
      <c r="B315" s="4"/>
      <c r="C315" s="4"/>
      <c r="D315" s="4"/>
      <c r="E315" s="4"/>
      <c r="F315" s="4"/>
      <c r="G315" s="4"/>
      <c r="H315" s="45"/>
      <c r="I315" s="45"/>
      <c r="J315" s="45"/>
      <c r="K315" s="45"/>
      <c r="L315" s="45"/>
      <c r="M315" s="45"/>
      <c r="N315" s="45"/>
      <c r="O315" s="4"/>
      <c r="P315" s="4"/>
      <c r="Q315" s="4"/>
      <c r="R315" s="4"/>
      <c r="S315" s="4"/>
      <c r="T315" s="4"/>
      <c r="U315" s="4"/>
      <c r="V315" s="4"/>
      <c r="W315" s="4"/>
      <c r="X315" s="4"/>
      <c r="Y315" s="4"/>
      <c r="Z315" s="4"/>
    </row>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8">
    <mergeCell ref="B4:C4"/>
    <mergeCell ref="B85:C85"/>
    <mergeCell ref="B86:C86"/>
    <mergeCell ref="B87:C87"/>
    <mergeCell ref="B88:C88"/>
    <mergeCell ref="B89:C89"/>
    <mergeCell ref="B90:C90"/>
    <mergeCell ref="C116:D116"/>
    <mergeCell ref="C117:D117"/>
    <mergeCell ref="C118:D118"/>
    <mergeCell ref="C119:D119"/>
    <mergeCell ref="A92:C92"/>
    <mergeCell ref="A97:C97"/>
    <mergeCell ref="H109:I109"/>
    <mergeCell ref="C110:D110"/>
    <mergeCell ref="C112:D112"/>
    <mergeCell ref="A115:N115"/>
    <mergeCell ref="H116:I116"/>
  </mergeCells>
  <printOptions/>
  <pageMargins bottom="0.5" footer="0.0" header="0.0" left="0.2" right="0.2" top="0.5"/>
  <pageSetup fitToHeight="0" orientation="portrait"/>
  <drawing r:id="rId1"/>
</worksheet>
</file>