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wpgardner/proj/active/2012_Gibbon_river_sampling/paper 2/submission_1/OverLeafVersionSubmission/"/>
    </mc:Choice>
  </mc:AlternateContent>
  <xr:revisionPtr revIDLastSave="0" documentId="8_{A885E747-ED03-F640-B256-45F9C19C8715}" xr6:coauthVersionLast="36" xr6:coauthVersionMax="36" xr10:uidLastSave="{00000000-0000-0000-0000-000000000000}"/>
  <bookViews>
    <workbookView xWindow="0" yWindow="460" windowWidth="33600" windowHeight="19460" xr2:uid="{00000000-000D-0000-FFFF-FFFF00000000}"/>
  </bookViews>
  <sheets>
    <sheet name="Sample Summary" sheetId="1" r:id="rId1"/>
    <sheet name="222Rn" sheetId="2" r:id="rId2"/>
    <sheet name="Noble Gases" sheetId="4" r:id="rId3"/>
    <sheet name="Cl" sheetId="5" r:id="rId4"/>
    <sheet name="Discharge" sheetId="8" r:id="rId5"/>
  </sheets>
  <externalReferences>
    <externalReference r:id="rId6"/>
  </externalReferences>
  <definedNames>
    <definedName name="AMOUNT">[1]Prc!$B$7</definedName>
    <definedName name="He4Exp">'Noble Gases'!$K$18</definedName>
    <definedName name="He4mapt0">[1]Extraction!$J$2</definedName>
    <definedName name="He4SF">'Noble Gases'!$K$22</definedName>
    <definedName name="MAPSplitFac">'Noble Gases'!$D$31</definedName>
    <definedName name="NobleGasSummaryTable_1" localSheetId="2">'Noble Gases'!$T$1:$Y$3</definedName>
    <definedName name="RawSplitFac">'Noble Gases'!$R$3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5" l="1"/>
  <c r="C4" i="5"/>
  <c r="C5" i="5"/>
  <c r="C6" i="5"/>
  <c r="C7" i="5"/>
  <c r="C8" i="5"/>
  <c r="C9" i="5"/>
  <c r="C10" i="5"/>
  <c r="C11" i="5"/>
  <c r="C12" i="5"/>
  <c r="C13" i="5"/>
  <c r="C16" i="5"/>
  <c r="C17" i="5"/>
  <c r="C19" i="5"/>
  <c r="C24" i="5"/>
  <c r="C26" i="5"/>
  <c r="C28" i="5"/>
  <c r="C29" i="5"/>
  <c r="C30" i="5"/>
  <c r="C31" i="5"/>
  <c r="C3" i="5"/>
  <c r="K31" i="4"/>
  <c r="K30" i="4"/>
  <c r="K29" i="4"/>
  <c r="K28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I31" i="4"/>
  <c r="I30" i="4"/>
  <c r="I29" i="4"/>
  <c r="I28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3" i="4"/>
  <c r="G29" i="4"/>
  <c r="G30" i="4"/>
  <c r="G31" i="4"/>
  <c r="G28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3" i="4"/>
  <c r="E31" i="4"/>
  <c r="E30" i="4"/>
  <c r="E29" i="4"/>
  <c r="E28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" i="4"/>
  <c r="E4" i="2"/>
  <c r="E6" i="2"/>
  <c r="E8" i="2"/>
  <c r="E10" i="2"/>
  <c r="E11" i="2"/>
  <c r="E13" i="2"/>
  <c r="E15" i="2"/>
  <c r="E16" i="2"/>
  <c r="E17" i="2"/>
  <c r="E18" i="2"/>
  <c r="E19" i="2"/>
  <c r="E22" i="2"/>
  <c r="E24" i="2"/>
  <c r="E26" i="2"/>
  <c r="E28" i="2"/>
  <c r="E29" i="2"/>
  <c r="E31" i="2"/>
  <c r="E3" i="2"/>
  <c r="D4" i="2"/>
  <c r="D6" i="2"/>
  <c r="D8" i="2"/>
  <c r="D10" i="2"/>
  <c r="D11" i="2"/>
  <c r="D13" i="2"/>
  <c r="D15" i="2"/>
  <c r="D16" i="2"/>
  <c r="D17" i="2"/>
  <c r="D18" i="2"/>
  <c r="D19" i="2"/>
  <c r="D22" i="2"/>
  <c r="D24" i="2"/>
  <c r="D26" i="2"/>
  <c r="D28" i="2"/>
  <c r="D29" i="2"/>
  <c r="D31" i="2"/>
  <c r="D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7003B42-8679-264E-ADDA-78FBC6B844DE}" name="NobleGasSummaryTable" type="6" refreshedVersion="6" background="1" saveData="1">
    <textPr codePage="10000" sourceFile="/Users/wpgardner/proj/active/2012_Gibbon_river_sampling/he_results/NobleGasSummaryTable.txt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<sst xmlns="http://schemas.openxmlformats.org/spreadsheetml/2006/main" count="345" uniqueCount="139">
  <si>
    <t>Site</t>
  </si>
  <si>
    <t>Rn</t>
  </si>
  <si>
    <t>Cl</t>
  </si>
  <si>
    <t>GR12-1</t>
  </si>
  <si>
    <t>GR12-2</t>
  </si>
  <si>
    <t>GR12-3</t>
  </si>
  <si>
    <t>GR12-4</t>
  </si>
  <si>
    <t>GR12-5</t>
  </si>
  <si>
    <t>GR12-6</t>
  </si>
  <si>
    <t>GR12-7</t>
  </si>
  <si>
    <t>GR12-8</t>
  </si>
  <si>
    <t>GR12-9</t>
  </si>
  <si>
    <t>GR12-10</t>
  </si>
  <si>
    <t>GR12-11</t>
  </si>
  <si>
    <t>GR12-12</t>
  </si>
  <si>
    <t>GR12-13</t>
  </si>
  <si>
    <t>GR12-14</t>
  </si>
  <si>
    <t>GR12-15</t>
  </si>
  <si>
    <t>GR12-16</t>
  </si>
  <si>
    <t>GR12-17</t>
  </si>
  <si>
    <t>GR12-18</t>
  </si>
  <si>
    <t>GR12-19</t>
  </si>
  <si>
    <t>GR12-20</t>
  </si>
  <si>
    <t>GR12-21</t>
  </si>
  <si>
    <t>GR12-22</t>
  </si>
  <si>
    <t>GR12-23</t>
  </si>
  <si>
    <t>GR12-24</t>
  </si>
  <si>
    <t>SC12-1</t>
  </si>
  <si>
    <t>TC12-1</t>
  </si>
  <si>
    <t>NC12-1</t>
  </si>
  <si>
    <t>GMT12-1</t>
  </si>
  <si>
    <t>x</t>
  </si>
  <si>
    <t>Distance</t>
  </si>
  <si>
    <t>+/-</t>
  </si>
  <si>
    <t>Distance D.S.</t>
  </si>
  <si>
    <t>Date</t>
  </si>
  <si>
    <t xml:space="preserve">Lat </t>
  </si>
  <si>
    <t>Long</t>
  </si>
  <si>
    <t>Time</t>
  </si>
  <si>
    <t>T</t>
  </si>
  <si>
    <t>pH</t>
  </si>
  <si>
    <t>DO</t>
  </si>
  <si>
    <t>TDG</t>
  </si>
  <si>
    <t>SC</t>
  </si>
  <si>
    <t>Site Description</t>
  </si>
  <si>
    <t>Uncertainty</t>
  </si>
  <si>
    <t>GR12X1</t>
  </si>
  <si>
    <t>Gibbon River Upper most Site</t>
  </si>
  <si>
    <t>GR2-X2</t>
  </si>
  <si>
    <t xml:space="preserve">Gravel Pit, above Castle Creek </t>
  </si>
  <si>
    <t>GR12X03</t>
  </si>
  <si>
    <t>Gibbon River above confluence with Solfatana Ck</t>
  </si>
  <si>
    <t>GR12X05.001</t>
  </si>
  <si>
    <t xml:space="preserve">Abouve Nymph Creek </t>
  </si>
  <si>
    <t>GR1208.001</t>
  </si>
  <si>
    <t>Gibbon River above Gibbon Meadows picnic area</t>
  </si>
  <si>
    <t>GB12X5</t>
  </si>
  <si>
    <t>Elik Park</t>
  </si>
  <si>
    <t>GR12X12</t>
  </si>
  <si>
    <t>Gibbon River above Beryl Springs</t>
  </si>
  <si>
    <t>GR12X10.001</t>
  </si>
  <si>
    <t>Gibbon River where new road ? River</t>
  </si>
  <si>
    <t>TRIB 1-A</t>
  </si>
  <si>
    <t>Virginia Meadows</t>
  </si>
  <si>
    <t>GB12X1B</t>
  </si>
  <si>
    <t>Becon Virginia Cascades</t>
  </si>
  <si>
    <t>GR12X02.001</t>
  </si>
  <si>
    <t>Solfatana Ck above confluence</t>
  </si>
  <si>
    <t>GR12X06.001</t>
  </si>
  <si>
    <t>Nymph Creek above confluence with Gibbon river</t>
  </si>
  <si>
    <t>GR12X09.001</t>
  </si>
  <si>
    <t xml:space="preserve">Gibbon Meadows small trib that crosses road near Artist Paint Pots turn </t>
  </si>
  <si>
    <t>Longitude</t>
  </si>
  <si>
    <t>Latitude</t>
  </si>
  <si>
    <t>Tributaries</t>
  </si>
  <si>
    <t>--</t>
  </si>
  <si>
    <t xml:space="preserve">Sample </t>
  </si>
  <si>
    <t xml:space="preserve"> 4He </t>
  </si>
  <si>
    <t xml:space="preserve"> 3He </t>
  </si>
  <si>
    <t xml:space="preserve"> R/Ra </t>
  </si>
  <si>
    <t xml:space="preserve"> 40Ar </t>
  </si>
  <si>
    <t xml:space="preserve"> 20Ne</t>
  </si>
  <si>
    <t xml:space="preserve"> </t>
  </si>
  <si>
    <t xml:space="preserve">NC12-1 </t>
  </si>
  <si>
    <t xml:space="preserve">GR12-19 </t>
  </si>
  <si>
    <t xml:space="preserve">GR12-18 </t>
  </si>
  <si>
    <t xml:space="preserve">GR12-13 </t>
  </si>
  <si>
    <t xml:space="preserve">GR12-12 </t>
  </si>
  <si>
    <t xml:space="preserve">GR12-10 </t>
  </si>
  <si>
    <t xml:space="preserve">GR12-17 </t>
  </si>
  <si>
    <t xml:space="preserve">GR12-15 </t>
  </si>
  <si>
    <t xml:space="preserve">GR12-2 </t>
  </si>
  <si>
    <t xml:space="preserve">GR12-5 </t>
  </si>
  <si>
    <t xml:space="preserve">SC12-1 </t>
  </si>
  <si>
    <t xml:space="preserve">GR12-1  </t>
  </si>
  <si>
    <t xml:space="preserve">GR12-22 </t>
  </si>
  <si>
    <t xml:space="preserve">GR12-23 </t>
  </si>
  <si>
    <t xml:space="preserve">GR12-20 </t>
  </si>
  <si>
    <t xml:space="preserve">GR12-21 </t>
  </si>
  <si>
    <t xml:space="preserve">GR12-24 </t>
  </si>
  <si>
    <t xml:space="preserve">TC12-1 </t>
  </si>
  <si>
    <t xml:space="preserve">GR12-14 </t>
  </si>
  <si>
    <t xml:space="preserve">GR12-16 </t>
  </si>
  <si>
    <t xml:space="preserve">GR12-4 </t>
  </si>
  <si>
    <t xml:space="preserve">GR12-6 </t>
  </si>
  <si>
    <t xml:space="preserve">GR12-7 </t>
  </si>
  <si>
    <t xml:space="preserve">GR12-8 </t>
  </si>
  <si>
    <t xml:space="preserve">GR12-9 </t>
  </si>
  <si>
    <t xml:space="preserve">GR12-11 </t>
  </si>
  <si>
    <t xml:space="preserve">GR12-3 </t>
  </si>
  <si>
    <t xml:space="preserve">GMT12-1 </t>
  </si>
  <si>
    <t>tributaries</t>
  </si>
  <si>
    <t xml:space="preserve"> (ccSTP/g)</t>
  </si>
  <si>
    <t xml:space="preserve"> (ccSTP/g) </t>
  </si>
  <si>
    <t>(Bq/m3)</t>
  </si>
  <si>
    <t>222Rn</t>
  </si>
  <si>
    <t>(Bq/L)</t>
  </si>
  <si>
    <t>(units)</t>
  </si>
  <si>
    <t>(bool)</t>
  </si>
  <si>
    <t>Noble Gases</t>
  </si>
  <si>
    <t>WGS84</t>
  </si>
  <si>
    <t>WGS85</t>
  </si>
  <si>
    <t>(WGS84)</t>
  </si>
  <si>
    <t>(WGS85)</t>
  </si>
  <si>
    <t>( C )</t>
  </si>
  <si>
    <t>(mg/l)</t>
  </si>
  <si>
    <t>(mmHg)</t>
  </si>
  <si>
    <t>(uS/cm)</t>
  </si>
  <si>
    <t>(ccSTP/g)</t>
  </si>
  <si>
    <t xml:space="preserve">Chloride </t>
  </si>
  <si>
    <t xml:space="preserve">Q </t>
  </si>
  <si>
    <t>(cfs)</t>
  </si>
  <si>
    <t>(km)</t>
  </si>
  <si>
    <t xml:space="preserve">Width </t>
  </si>
  <si>
    <t>(ft)</t>
  </si>
  <si>
    <t xml:space="preserve">Area </t>
  </si>
  <si>
    <t>(ft2)</t>
  </si>
  <si>
    <t xml:space="preserve">Mean Depth </t>
  </si>
  <si>
    <t xml:space="preserve">Max Depth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</si>
</sst>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5" xfId="0" applyBorder="1"/>
    <xf numFmtId="14" fontId="0" fillId="0" borderId="2" xfId="0" applyNumberFormat="1" applyBorder="1"/>
    <xf numFmtId="20" fontId="0" fillId="0" borderId="2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10" xfId="0" applyNumberFormat="1" applyBorder="1"/>
    <xf numFmtId="20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3" xfId="0" applyNumberFormat="1" applyBorder="1"/>
    <xf numFmtId="20" fontId="0" fillId="0" borderId="13" xfId="0" applyNumberFormat="1" applyBorder="1"/>
    <xf numFmtId="0" fontId="0" fillId="0" borderId="14" xfId="0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" xfId="0" quotePrefix="1" applyNumberFormat="1" applyBorder="1"/>
    <xf numFmtId="2" fontId="0" fillId="0" borderId="2" xfId="0" applyNumberFormat="1" applyBorder="1"/>
    <xf numFmtId="0" fontId="0" fillId="0" borderId="7" xfId="0" quotePrefix="1" applyBorder="1"/>
    <xf numFmtId="0" fontId="0" fillId="0" borderId="8" xfId="0" quotePrefix="1" applyBorder="1"/>
    <xf numFmtId="2" fontId="0" fillId="0" borderId="10" xfId="0" applyNumberFormat="1" applyBorder="1"/>
    <xf numFmtId="2" fontId="0" fillId="0" borderId="13" xfId="0" applyNumberFormat="1" applyBorder="1"/>
    <xf numFmtId="11" fontId="0" fillId="0" borderId="0" xfId="0" applyNumberFormat="1" applyBorder="1"/>
    <xf numFmtId="11" fontId="0" fillId="0" borderId="5" xfId="0" applyNumberFormat="1" applyBorder="1"/>
    <xf numFmtId="11" fontId="0" fillId="0" borderId="2" xfId="0" applyNumberFormat="1" applyBorder="1"/>
    <xf numFmtId="11" fontId="0" fillId="0" borderId="3" xfId="0" applyNumberFormat="1" applyBorder="1"/>
    <xf numFmtId="11" fontId="0" fillId="0" borderId="10" xfId="0" applyNumberFormat="1" applyBorder="1"/>
    <xf numFmtId="11" fontId="0" fillId="0" borderId="11" xfId="0" applyNumberFormat="1" applyBorder="1"/>
    <xf numFmtId="11" fontId="0" fillId="0" borderId="13" xfId="0" applyNumberFormat="1" applyBorder="1"/>
    <xf numFmtId="11" fontId="0" fillId="0" borderId="14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0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quotePrefix="1" applyBorder="1"/>
    <xf numFmtId="0" fontId="0" fillId="0" borderId="5" xfId="0" quotePrefix="1" applyBorder="1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right" wrapText="1"/>
    </xf>
    <xf numFmtId="2" fontId="0" fillId="0" borderId="2" xfId="0" applyNumberFormat="1" applyBorder="1" applyAlignment="1">
      <alignment horizontal="right" wrapText="1"/>
    </xf>
    <xf numFmtId="10" fontId="0" fillId="0" borderId="2" xfId="0" applyNumberFormat="1" applyBorder="1" applyAlignment="1">
      <alignment horizontal="right" wrapText="1"/>
    </xf>
    <xf numFmtId="164" fontId="0" fillId="0" borderId="2" xfId="0" applyNumberFormat="1" applyBorder="1" applyAlignment="1">
      <alignment horizontal="right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0" fontId="0" fillId="0" borderId="10" xfId="0" applyNumberFormat="1" applyBorder="1"/>
    <xf numFmtId="164" fontId="0" fillId="0" borderId="10" xfId="0" applyNumberFormat="1" applyBorder="1"/>
    <xf numFmtId="10" fontId="0" fillId="0" borderId="13" xfId="0" applyNumberFormat="1" applyBorder="1"/>
    <xf numFmtId="164" fontId="0" fillId="0" borderId="13" xfId="0" applyNumberFormat="1" applyBorder="1"/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gardner/proj/active/2012_Gibbon_river_sampling/he_results/12161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lank"/>
      <sheetName val="Cal"/>
      <sheetName val="Extraction"/>
      <sheetName val="Map"/>
      <sheetName val="Scn"/>
      <sheetName val="Prc"/>
    </sheetNames>
    <sheetDataSet>
      <sheetData sheetId="0"/>
      <sheetData sheetId="1"/>
      <sheetData sheetId="2"/>
      <sheetData sheetId="3">
        <row r="2">
          <cell r="J2">
            <v>0.53463324602517115</v>
          </cell>
        </row>
      </sheetData>
      <sheetData sheetId="4"/>
      <sheetData sheetId="5"/>
      <sheetData sheetId="6">
        <row r="7">
          <cell r="B7">
            <v>0.3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obleGasSummaryTable_1" connectionId="1" xr16:uid="{EE9D819C-31D0-EE4E-9074-0C8D924CE475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S14" sqref="S14"/>
    </sheetView>
  </sheetViews>
  <sheetFormatPr baseColWidth="10" defaultColWidth="8.83203125" defaultRowHeight="15" x14ac:dyDescent="0.2"/>
  <cols>
    <col min="5" max="5" width="10.1640625" bestFit="1" customWidth="1"/>
    <col min="6" max="6" width="9.6640625" bestFit="1" customWidth="1"/>
  </cols>
  <sheetData>
    <row r="1" spans="1:14" x14ac:dyDescent="0.2">
      <c r="A1" s="14" t="s">
        <v>0</v>
      </c>
      <c r="B1" s="15" t="s">
        <v>32</v>
      </c>
      <c r="C1" s="15" t="s">
        <v>1</v>
      </c>
      <c r="D1" s="15" t="s">
        <v>2</v>
      </c>
      <c r="E1" s="15" t="s">
        <v>119</v>
      </c>
      <c r="F1" s="15" t="s">
        <v>35</v>
      </c>
      <c r="G1" s="15" t="s">
        <v>38</v>
      </c>
      <c r="H1" s="15" t="s">
        <v>36</v>
      </c>
      <c r="I1" s="15" t="s">
        <v>37</v>
      </c>
      <c r="J1" s="15" t="s">
        <v>39</v>
      </c>
      <c r="K1" s="15" t="s">
        <v>40</v>
      </c>
      <c r="L1" s="15" t="s">
        <v>41</v>
      </c>
      <c r="M1" s="15" t="s">
        <v>42</v>
      </c>
      <c r="N1" s="16" t="s">
        <v>43</v>
      </c>
    </row>
    <row r="2" spans="1:14" ht="16" thickBot="1" x14ac:dyDescent="0.25">
      <c r="A2" s="4" t="s">
        <v>117</v>
      </c>
      <c r="B2" s="5"/>
      <c r="C2" s="5" t="s">
        <v>118</v>
      </c>
      <c r="D2" s="5" t="s">
        <v>118</v>
      </c>
      <c r="E2" s="5" t="s">
        <v>118</v>
      </c>
      <c r="F2" s="5"/>
      <c r="G2" s="5"/>
      <c r="H2" s="5" t="s">
        <v>122</v>
      </c>
      <c r="I2" s="5" t="s">
        <v>123</v>
      </c>
      <c r="J2" s="5" t="s">
        <v>124</v>
      </c>
      <c r="K2" s="5"/>
      <c r="L2" s="5" t="s">
        <v>125</v>
      </c>
      <c r="M2" s="5" t="s">
        <v>126</v>
      </c>
      <c r="N2" s="6" t="s">
        <v>127</v>
      </c>
    </row>
    <row r="3" spans="1:14" x14ac:dyDescent="0.2">
      <c r="A3" s="7" t="s">
        <v>3</v>
      </c>
      <c r="B3" s="8">
        <v>0</v>
      </c>
      <c r="C3" s="8" t="s">
        <v>31</v>
      </c>
      <c r="D3" s="8" t="s">
        <v>31</v>
      </c>
      <c r="E3" s="8" t="s">
        <v>31</v>
      </c>
      <c r="F3" s="9">
        <v>41121</v>
      </c>
      <c r="G3" s="10">
        <v>0.6875</v>
      </c>
      <c r="H3" s="8">
        <v>44.712600000000002</v>
      </c>
      <c r="I3" s="8">
        <v>110.62045000000001</v>
      </c>
      <c r="J3" s="8">
        <v>18.100000000000001</v>
      </c>
      <c r="K3" s="8">
        <v>7.21</v>
      </c>
      <c r="L3" s="8">
        <v>6.74</v>
      </c>
      <c r="M3" s="8">
        <v>573</v>
      </c>
      <c r="N3" s="11">
        <v>66</v>
      </c>
    </row>
    <row r="4" spans="1:14" x14ac:dyDescent="0.2">
      <c r="A4" s="7" t="s">
        <v>4</v>
      </c>
      <c r="B4" s="8">
        <v>2</v>
      </c>
      <c r="C4" s="8" t="s">
        <v>31</v>
      </c>
      <c r="D4" s="8" t="s">
        <v>31</v>
      </c>
      <c r="E4" s="8" t="s">
        <v>31</v>
      </c>
      <c r="F4" s="9">
        <v>41122</v>
      </c>
      <c r="G4" s="10">
        <v>0.54166666666666663</v>
      </c>
      <c r="H4" s="8">
        <v>44.71246</v>
      </c>
      <c r="I4" s="8">
        <v>110.64175</v>
      </c>
      <c r="J4" s="8">
        <v>14.6</v>
      </c>
      <c r="K4" s="8">
        <v>7</v>
      </c>
      <c r="L4" s="8">
        <v>9</v>
      </c>
      <c r="M4" s="8">
        <v>794</v>
      </c>
      <c r="N4" s="11">
        <v>67</v>
      </c>
    </row>
    <row r="5" spans="1:14" x14ac:dyDescent="0.2">
      <c r="A5" s="7" t="s">
        <v>5</v>
      </c>
      <c r="B5" s="8">
        <v>4</v>
      </c>
      <c r="C5" s="8"/>
      <c r="D5" s="8" t="s">
        <v>31</v>
      </c>
      <c r="E5" s="8" t="s">
        <v>31</v>
      </c>
      <c r="F5" s="9">
        <v>41122</v>
      </c>
      <c r="G5" s="10">
        <v>0.5</v>
      </c>
      <c r="H5" s="8">
        <v>44.715200000000003</v>
      </c>
      <c r="I5" s="8">
        <v>110.66401</v>
      </c>
      <c r="J5" s="8">
        <v>13.7</v>
      </c>
      <c r="K5" s="8">
        <v>6.6</v>
      </c>
      <c r="L5" s="8">
        <v>7.09</v>
      </c>
      <c r="M5" s="8">
        <v>582</v>
      </c>
      <c r="N5" s="11">
        <v>68</v>
      </c>
    </row>
    <row r="6" spans="1:14" x14ac:dyDescent="0.2">
      <c r="A6" s="7" t="s">
        <v>6</v>
      </c>
      <c r="B6" s="8">
        <v>6</v>
      </c>
      <c r="C6" s="8" t="s">
        <v>31</v>
      </c>
      <c r="D6" s="8" t="s">
        <v>31</v>
      </c>
      <c r="E6" s="8" t="s">
        <v>31</v>
      </c>
      <c r="F6" s="9">
        <v>41122</v>
      </c>
      <c r="G6" s="10">
        <v>0.44791666666666669</v>
      </c>
      <c r="H6" s="8">
        <v>44.718609999999998</v>
      </c>
      <c r="I6" s="8">
        <v>110.67881</v>
      </c>
      <c r="J6" s="8">
        <v>12.01</v>
      </c>
      <c r="K6" s="8">
        <v>6.66</v>
      </c>
      <c r="L6" s="8">
        <v>7.81</v>
      </c>
      <c r="M6" s="8">
        <v>584</v>
      </c>
      <c r="N6" s="11">
        <v>69</v>
      </c>
    </row>
    <row r="7" spans="1:14" x14ac:dyDescent="0.2">
      <c r="A7" s="7" t="s">
        <v>7</v>
      </c>
      <c r="B7" s="8">
        <v>8</v>
      </c>
      <c r="C7" s="8"/>
      <c r="D7" s="8" t="s">
        <v>31</v>
      </c>
      <c r="E7" s="8" t="s">
        <v>31</v>
      </c>
      <c r="F7" s="9">
        <v>41122</v>
      </c>
      <c r="G7" s="10">
        <v>0.61805555555555558</v>
      </c>
      <c r="H7" s="8">
        <v>44.727179999999997</v>
      </c>
      <c r="I7" s="8">
        <v>110.68922000000001</v>
      </c>
      <c r="J7" s="8">
        <v>18.71</v>
      </c>
      <c r="K7" s="8">
        <v>6.71</v>
      </c>
      <c r="L7" s="8">
        <v>7.14</v>
      </c>
      <c r="M7" s="8">
        <v>593</v>
      </c>
      <c r="N7" s="11">
        <v>121</v>
      </c>
    </row>
    <row r="8" spans="1:14" x14ac:dyDescent="0.2">
      <c r="A8" s="7" t="s">
        <v>8</v>
      </c>
      <c r="B8" s="8">
        <v>9</v>
      </c>
      <c r="C8" s="8" t="s">
        <v>31</v>
      </c>
      <c r="D8" s="8" t="s">
        <v>31</v>
      </c>
      <c r="E8" s="8" t="s">
        <v>31</v>
      </c>
      <c r="F8" s="9">
        <v>41122</v>
      </c>
      <c r="G8" s="10">
        <v>0.63888888888888895</v>
      </c>
      <c r="H8" s="8">
        <v>44.732529999999997</v>
      </c>
      <c r="I8" s="8">
        <v>110.69243</v>
      </c>
      <c r="J8" s="8">
        <v>19.09</v>
      </c>
      <c r="K8" s="8">
        <v>6.73</v>
      </c>
      <c r="L8" s="8">
        <v>6.77</v>
      </c>
      <c r="M8" s="8">
        <v>599</v>
      </c>
      <c r="N8" s="11">
        <v>120</v>
      </c>
    </row>
    <row r="9" spans="1:14" x14ac:dyDescent="0.2">
      <c r="A9" s="7" t="s">
        <v>9</v>
      </c>
      <c r="B9" s="8">
        <v>10</v>
      </c>
      <c r="C9" s="8"/>
      <c r="D9" s="8" t="s">
        <v>31</v>
      </c>
      <c r="E9" s="8" t="s">
        <v>31</v>
      </c>
      <c r="F9" s="9">
        <v>41122</v>
      </c>
      <c r="G9" s="10">
        <v>0.59375</v>
      </c>
      <c r="H9" s="8">
        <v>44.736980000000003</v>
      </c>
      <c r="I9" s="8">
        <v>110.69595</v>
      </c>
      <c r="J9" s="8">
        <v>16.649999999999999</v>
      </c>
      <c r="K9" s="8">
        <v>6.12</v>
      </c>
      <c r="L9" s="8">
        <v>7.31</v>
      </c>
      <c r="M9" s="8">
        <v>609</v>
      </c>
      <c r="N9" s="11">
        <v>102</v>
      </c>
    </row>
    <row r="10" spans="1:14" x14ac:dyDescent="0.2">
      <c r="A10" s="7" t="s">
        <v>10</v>
      </c>
      <c r="B10" s="8">
        <v>11</v>
      </c>
      <c r="C10" s="8" t="s">
        <v>31</v>
      </c>
      <c r="D10" s="8" t="s">
        <v>31</v>
      </c>
      <c r="E10" s="8" t="s">
        <v>31</v>
      </c>
      <c r="F10" s="9">
        <v>41122</v>
      </c>
      <c r="G10" s="10">
        <v>0.66666666666666663</v>
      </c>
      <c r="H10" s="8">
        <v>44.739069999999998</v>
      </c>
      <c r="I10" s="8">
        <v>110.70217</v>
      </c>
      <c r="J10" s="8">
        <v>21.45</v>
      </c>
      <c r="K10" s="8">
        <v>6.36</v>
      </c>
      <c r="L10" s="8">
        <v>7.35</v>
      </c>
      <c r="M10" s="8">
        <v>624</v>
      </c>
      <c r="N10" s="11">
        <v>151</v>
      </c>
    </row>
    <row r="11" spans="1:14" x14ac:dyDescent="0.2">
      <c r="A11" s="7" t="s">
        <v>11</v>
      </c>
      <c r="B11" s="8">
        <v>12</v>
      </c>
      <c r="C11" s="8" t="s">
        <v>31</v>
      </c>
      <c r="D11" s="8" t="s">
        <v>31</v>
      </c>
      <c r="E11" s="8" t="s">
        <v>31</v>
      </c>
      <c r="F11" s="9">
        <v>41122</v>
      </c>
      <c r="G11" s="10">
        <v>0.6875</v>
      </c>
      <c r="H11" s="8">
        <v>44.738199999999999</v>
      </c>
      <c r="I11" s="8">
        <v>110.71268000000001</v>
      </c>
      <c r="J11" s="8">
        <v>20.23</v>
      </c>
      <c r="K11" s="8">
        <v>6.3</v>
      </c>
      <c r="L11" s="8">
        <v>7.01</v>
      </c>
      <c r="M11" s="8">
        <v>610</v>
      </c>
      <c r="N11" s="11">
        <v>152</v>
      </c>
    </row>
    <row r="12" spans="1:14" x14ac:dyDescent="0.2">
      <c r="A12" s="7" t="s">
        <v>12</v>
      </c>
      <c r="B12" s="8">
        <v>13</v>
      </c>
      <c r="C12" s="8"/>
      <c r="D12" s="8" t="s">
        <v>31</v>
      </c>
      <c r="E12" s="8" t="s">
        <v>31</v>
      </c>
      <c r="F12" s="9">
        <v>41487</v>
      </c>
      <c r="G12" s="10">
        <v>0.71875</v>
      </c>
      <c r="H12" s="8">
        <v>44.734400000000001</v>
      </c>
      <c r="I12" s="8">
        <v>110.71747000000001</v>
      </c>
      <c r="J12" s="8">
        <v>20.399999999999999</v>
      </c>
      <c r="K12" s="8">
        <v>6.32</v>
      </c>
      <c r="L12" s="8">
        <v>7.1</v>
      </c>
      <c r="M12" s="8">
        <v>605</v>
      </c>
      <c r="N12" s="11">
        <v>157</v>
      </c>
    </row>
    <row r="13" spans="1:14" x14ac:dyDescent="0.2">
      <c r="A13" s="7" t="s">
        <v>13</v>
      </c>
      <c r="B13" s="8">
        <v>14</v>
      </c>
      <c r="C13" s="8" t="s">
        <v>31</v>
      </c>
      <c r="D13" s="8" t="s">
        <v>31</v>
      </c>
      <c r="E13" s="8" t="s">
        <v>31</v>
      </c>
      <c r="F13" s="9">
        <v>41487</v>
      </c>
      <c r="G13" s="10">
        <v>0.73958333333333337</v>
      </c>
      <c r="H13" s="8">
        <v>44.730060000000002</v>
      </c>
      <c r="I13" s="8">
        <v>110.72282</v>
      </c>
      <c r="J13" s="8">
        <v>20.420000000000002</v>
      </c>
      <c r="K13" s="8">
        <v>6.26</v>
      </c>
      <c r="L13" s="8">
        <v>6.72</v>
      </c>
      <c r="M13" s="8">
        <v>599</v>
      </c>
      <c r="N13" s="11">
        <v>231</v>
      </c>
    </row>
    <row r="14" spans="1:14" x14ac:dyDescent="0.2">
      <c r="A14" s="7" t="s">
        <v>14</v>
      </c>
      <c r="B14" s="8">
        <v>15</v>
      </c>
      <c r="C14" s="8"/>
      <c r="D14" s="8" t="s">
        <v>31</v>
      </c>
      <c r="E14" s="8" t="s">
        <v>31</v>
      </c>
      <c r="F14" s="9">
        <v>41487</v>
      </c>
      <c r="G14" s="10">
        <v>0.78472222222222221</v>
      </c>
      <c r="H14" s="8">
        <v>44.724400000000003</v>
      </c>
      <c r="I14" s="8">
        <v>110.72311000000001</v>
      </c>
      <c r="J14" s="8">
        <v>20.87</v>
      </c>
      <c r="K14" s="8">
        <v>6.35</v>
      </c>
      <c r="L14" s="8">
        <v>6.49</v>
      </c>
      <c r="M14" s="8">
        <v>590</v>
      </c>
      <c r="N14" s="11">
        <v>255</v>
      </c>
    </row>
    <row r="15" spans="1:14" x14ac:dyDescent="0.2">
      <c r="A15" s="7" t="s">
        <v>15</v>
      </c>
      <c r="B15" s="8">
        <v>16</v>
      </c>
      <c r="C15" s="8" t="s">
        <v>31</v>
      </c>
      <c r="D15" s="8"/>
      <c r="E15" s="8" t="s">
        <v>31</v>
      </c>
      <c r="F15" s="9">
        <v>41487</v>
      </c>
      <c r="G15" s="10">
        <v>0.80555555555555547</v>
      </c>
      <c r="H15" s="8">
        <v>44.719290000000001</v>
      </c>
      <c r="I15" s="8">
        <v>110.72109</v>
      </c>
      <c r="J15" s="8">
        <v>20.68</v>
      </c>
      <c r="K15" s="8">
        <v>6.46</v>
      </c>
      <c r="L15" s="8">
        <v>6.4</v>
      </c>
      <c r="M15" s="8">
        <v>587</v>
      </c>
      <c r="N15" s="11">
        <v>263</v>
      </c>
    </row>
    <row r="16" spans="1:14" x14ac:dyDescent="0.2">
      <c r="A16" s="7" t="s">
        <v>16</v>
      </c>
      <c r="B16" s="8">
        <v>17</v>
      </c>
      <c r="C16" s="8" t="s">
        <v>31</v>
      </c>
      <c r="D16" s="8" t="s">
        <v>31</v>
      </c>
      <c r="E16" s="8" t="s">
        <v>31</v>
      </c>
      <c r="F16" s="9">
        <v>41488</v>
      </c>
      <c r="G16" s="10">
        <v>0.40625</v>
      </c>
      <c r="H16" s="8">
        <v>44.716340000000002</v>
      </c>
      <c r="I16" s="8">
        <v>110.7286</v>
      </c>
      <c r="J16" s="8">
        <v>15.57</v>
      </c>
      <c r="K16" s="8">
        <v>6.5</v>
      </c>
      <c r="L16" s="8">
        <v>7.08</v>
      </c>
      <c r="M16" s="8">
        <v>588</v>
      </c>
      <c r="N16" s="11">
        <v>291</v>
      </c>
    </row>
    <row r="17" spans="1:14" x14ac:dyDescent="0.2">
      <c r="A17" s="7" t="s">
        <v>17</v>
      </c>
      <c r="B17" s="8">
        <v>18</v>
      </c>
      <c r="C17" s="8" t="s">
        <v>31</v>
      </c>
      <c r="D17" s="8"/>
      <c r="E17" s="8" t="s">
        <v>31</v>
      </c>
      <c r="F17" s="9">
        <v>41488</v>
      </c>
      <c r="G17" s="10">
        <v>0.4375</v>
      </c>
      <c r="H17" s="8">
        <v>44.71172</v>
      </c>
      <c r="I17" s="8">
        <v>110.73779999999999</v>
      </c>
      <c r="J17" s="8">
        <v>16.149999999999999</v>
      </c>
      <c r="K17" s="8">
        <v>6.67</v>
      </c>
      <c r="L17" s="8">
        <v>6.18</v>
      </c>
      <c r="M17" s="8">
        <v>582</v>
      </c>
      <c r="N17" s="11">
        <v>293</v>
      </c>
    </row>
    <row r="18" spans="1:14" x14ac:dyDescent="0.2">
      <c r="A18" s="7" t="s">
        <v>18</v>
      </c>
      <c r="B18" s="8">
        <v>19</v>
      </c>
      <c r="C18" s="8" t="s">
        <v>31</v>
      </c>
      <c r="D18" s="8"/>
      <c r="E18" s="8" t="s">
        <v>31</v>
      </c>
      <c r="F18" s="9">
        <v>41488</v>
      </c>
      <c r="G18" s="10">
        <v>0.46875</v>
      </c>
      <c r="H18" s="8">
        <v>44.707180000000001</v>
      </c>
      <c r="I18" s="8">
        <v>110.74471</v>
      </c>
      <c r="J18" s="8">
        <v>17.37</v>
      </c>
      <c r="K18" s="8">
        <v>6.63</v>
      </c>
      <c r="L18" s="8">
        <v>6.75</v>
      </c>
      <c r="M18" s="8">
        <v>586</v>
      </c>
      <c r="N18" s="11">
        <v>300</v>
      </c>
    </row>
    <row r="19" spans="1:14" x14ac:dyDescent="0.2">
      <c r="A19" s="7" t="s">
        <v>19</v>
      </c>
      <c r="B19" s="8">
        <v>20</v>
      </c>
      <c r="C19" s="8" t="s">
        <v>31</v>
      </c>
      <c r="D19" s="8" t="s">
        <v>31</v>
      </c>
      <c r="E19" s="8" t="s">
        <v>31</v>
      </c>
      <c r="F19" s="9">
        <v>41488</v>
      </c>
      <c r="G19" s="10">
        <v>0.51388888888888895</v>
      </c>
      <c r="H19" s="8">
        <v>44.702570000000001</v>
      </c>
      <c r="I19" s="8">
        <v>110.74845999999999</v>
      </c>
      <c r="J19" s="8">
        <v>17.02</v>
      </c>
      <c r="K19" s="8">
        <v>6.87</v>
      </c>
      <c r="L19" s="8">
        <v>7.47</v>
      </c>
      <c r="M19" s="8">
        <v>612</v>
      </c>
      <c r="N19" s="11">
        <v>269</v>
      </c>
    </row>
    <row r="20" spans="1:14" x14ac:dyDescent="0.2">
      <c r="A20" s="7" t="s">
        <v>20</v>
      </c>
      <c r="B20" s="8">
        <v>21</v>
      </c>
      <c r="C20" s="8"/>
      <c r="D20" s="8"/>
      <c r="E20" s="8" t="s">
        <v>31</v>
      </c>
      <c r="F20" s="9">
        <v>41488</v>
      </c>
      <c r="G20" s="10">
        <v>0.55208333333333337</v>
      </c>
      <c r="H20" s="8">
        <v>44.698360000000001</v>
      </c>
      <c r="I20" s="8">
        <v>110.74593</v>
      </c>
      <c r="J20" s="8">
        <v>18.13</v>
      </c>
      <c r="K20" s="8">
        <v>7</v>
      </c>
      <c r="L20" s="8">
        <v>7.6</v>
      </c>
      <c r="M20" s="8">
        <v>619</v>
      </c>
      <c r="N20" s="11">
        <v>243</v>
      </c>
    </row>
    <row r="21" spans="1:14" x14ac:dyDescent="0.2">
      <c r="A21" s="7" t="s">
        <v>21</v>
      </c>
      <c r="B21" s="8">
        <v>22</v>
      </c>
      <c r="C21" s="8"/>
      <c r="D21" s="8"/>
      <c r="E21" s="8" t="s">
        <v>31</v>
      </c>
      <c r="F21" s="9">
        <v>41488</v>
      </c>
      <c r="G21" s="10">
        <v>0.57638888888888895</v>
      </c>
      <c r="H21" s="8">
        <v>44.693640000000002</v>
      </c>
      <c r="I21" s="8">
        <v>110.74735</v>
      </c>
      <c r="J21" s="8">
        <v>19.2</v>
      </c>
      <c r="K21" s="8">
        <v>7</v>
      </c>
      <c r="L21" s="8">
        <v>7.5</v>
      </c>
      <c r="M21" s="8">
        <v>624</v>
      </c>
      <c r="N21" s="11">
        <v>307</v>
      </c>
    </row>
    <row r="22" spans="1:14" x14ac:dyDescent="0.2">
      <c r="A22" s="7" t="s">
        <v>22</v>
      </c>
      <c r="B22" s="8">
        <v>23</v>
      </c>
      <c r="C22" s="8" t="s">
        <v>31</v>
      </c>
      <c r="D22" s="8" t="s">
        <v>31</v>
      </c>
      <c r="E22" s="8" t="s">
        <v>31</v>
      </c>
      <c r="F22" s="9">
        <v>41488</v>
      </c>
      <c r="G22" s="10">
        <v>0.60416666666666663</v>
      </c>
      <c r="H22" s="8">
        <v>44.690669999999997</v>
      </c>
      <c r="I22" s="8">
        <v>110.74732</v>
      </c>
      <c r="J22" s="8">
        <v>20</v>
      </c>
      <c r="K22" s="8">
        <v>6.78</v>
      </c>
      <c r="L22" s="8">
        <v>7.4</v>
      </c>
      <c r="M22" s="8">
        <v>628</v>
      </c>
      <c r="N22" s="11">
        <v>308</v>
      </c>
    </row>
    <row r="23" spans="1:14" x14ac:dyDescent="0.2">
      <c r="A23" s="7" t="s">
        <v>23</v>
      </c>
      <c r="B23" s="8">
        <v>24</v>
      </c>
      <c r="C23" s="8"/>
      <c r="D23" s="8"/>
      <c r="E23" s="8" t="s">
        <v>31</v>
      </c>
      <c r="F23" s="9">
        <v>41488</v>
      </c>
      <c r="G23" s="10">
        <v>0.63541666666666663</v>
      </c>
      <c r="H23" s="8">
        <v>44.683219999999999</v>
      </c>
      <c r="I23" s="8">
        <v>110.74460999999999</v>
      </c>
      <c r="J23" s="8">
        <v>20.9</v>
      </c>
      <c r="K23" s="8">
        <v>6.88</v>
      </c>
      <c r="L23" s="8">
        <v>7.1</v>
      </c>
      <c r="M23" s="8">
        <v>606</v>
      </c>
      <c r="N23" s="11">
        <v>313</v>
      </c>
    </row>
    <row r="24" spans="1:14" x14ac:dyDescent="0.2">
      <c r="A24" s="7" t="s">
        <v>24</v>
      </c>
      <c r="B24" s="8">
        <v>25</v>
      </c>
      <c r="C24" s="8" t="s">
        <v>31</v>
      </c>
      <c r="D24" s="8" t="s">
        <v>31</v>
      </c>
      <c r="E24" s="8" t="s">
        <v>31</v>
      </c>
      <c r="F24" s="9">
        <v>41488</v>
      </c>
      <c r="G24" s="10">
        <v>0.65625</v>
      </c>
      <c r="H24" s="8">
        <v>44.675049999999999</v>
      </c>
      <c r="I24" s="8">
        <v>110.74550000000001</v>
      </c>
      <c r="J24" s="8">
        <v>21.4</v>
      </c>
      <c r="K24" s="8">
        <v>7.37</v>
      </c>
      <c r="L24" s="8">
        <v>6.24</v>
      </c>
      <c r="M24" s="8">
        <v>582</v>
      </c>
      <c r="N24" s="11">
        <v>323</v>
      </c>
    </row>
    <row r="25" spans="1:14" x14ac:dyDescent="0.2">
      <c r="A25" s="7" t="s">
        <v>25</v>
      </c>
      <c r="B25" s="8">
        <v>26</v>
      </c>
      <c r="C25" s="8"/>
      <c r="D25" s="8"/>
      <c r="E25" s="8" t="s">
        <v>31</v>
      </c>
      <c r="F25" s="9">
        <v>41488</v>
      </c>
      <c r="G25" s="10">
        <v>0.67708333333333337</v>
      </c>
      <c r="H25" s="8">
        <v>44.667470000000002</v>
      </c>
      <c r="I25" s="8">
        <v>110.74491999999999</v>
      </c>
      <c r="J25" s="8">
        <v>22.04</v>
      </c>
      <c r="K25" s="8">
        <v>7.32</v>
      </c>
      <c r="L25" s="8">
        <v>6.64</v>
      </c>
      <c r="M25" s="8">
        <v>584</v>
      </c>
      <c r="N25" s="11">
        <v>324</v>
      </c>
    </row>
    <row r="26" spans="1:14" x14ac:dyDescent="0.2">
      <c r="A26" s="17" t="s">
        <v>26</v>
      </c>
      <c r="B26" s="18">
        <v>27</v>
      </c>
      <c r="C26" s="18" t="s">
        <v>31</v>
      </c>
      <c r="D26" s="18" t="s">
        <v>31</v>
      </c>
      <c r="E26" s="18" t="s">
        <v>31</v>
      </c>
      <c r="F26" s="19">
        <v>41488</v>
      </c>
      <c r="G26" s="20">
        <v>0.69444444444444453</v>
      </c>
      <c r="H26" s="18">
        <v>44.610059999999997</v>
      </c>
      <c r="I26" s="18">
        <v>110.74453</v>
      </c>
      <c r="J26" s="18">
        <v>21.69</v>
      </c>
      <c r="K26" s="18">
        <v>7.33</v>
      </c>
      <c r="L26" s="18">
        <v>6.65</v>
      </c>
      <c r="M26" s="18">
        <v>583</v>
      </c>
      <c r="N26" s="21">
        <v>318</v>
      </c>
    </row>
    <row r="27" spans="1:14" x14ac:dyDescent="0.2">
      <c r="A27" s="22" t="s">
        <v>74</v>
      </c>
      <c r="B27" s="23"/>
      <c r="C27" s="23"/>
      <c r="D27" s="23"/>
      <c r="E27" s="23"/>
      <c r="F27" s="24"/>
      <c r="G27" s="25"/>
      <c r="H27" s="23"/>
      <c r="I27" s="23"/>
      <c r="J27" s="23"/>
      <c r="K27" s="23"/>
      <c r="L27" s="23"/>
      <c r="M27" s="23"/>
      <c r="N27" s="26"/>
    </row>
    <row r="28" spans="1:14" x14ac:dyDescent="0.2">
      <c r="A28" s="7" t="s">
        <v>27</v>
      </c>
      <c r="B28" s="8">
        <v>9.5</v>
      </c>
      <c r="C28" s="8"/>
      <c r="D28" s="8" t="s">
        <v>31</v>
      </c>
      <c r="E28" s="8" t="s">
        <v>31</v>
      </c>
      <c r="F28" s="9">
        <v>41122</v>
      </c>
      <c r="G28" s="10">
        <v>0.57291666666666663</v>
      </c>
      <c r="H28" s="8">
        <v>44.735799999999998</v>
      </c>
      <c r="I28" s="8">
        <v>110.69315</v>
      </c>
      <c r="J28" s="8">
        <v>14.87</v>
      </c>
      <c r="K28" s="8">
        <v>6.22</v>
      </c>
      <c r="L28" s="8">
        <v>6.01</v>
      </c>
      <c r="M28" s="8">
        <v>603</v>
      </c>
      <c r="N28" s="11">
        <v>76</v>
      </c>
    </row>
    <row r="29" spans="1:14" x14ac:dyDescent="0.2">
      <c r="A29" s="7" t="s">
        <v>28</v>
      </c>
      <c r="B29" s="8">
        <v>13</v>
      </c>
      <c r="C29" s="8" t="s">
        <v>31</v>
      </c>
      <c r="D29" s="8"/>
      <c r="E29" s="8" t="s">
        <v>31</v>
      </c>
      <c r="F29" s="9">
        <v>41489</v>
      </c>
      <c r="G29" s="10">
        <v>0.45833333333333331</v>
      </c>
      <c r="H29" s="8">
        <v>44.73386</v>
      </c>
      <c r="I29" s="8">
        <v>110.71709</v>
      </c>
      <c r="J29" s="8">
        <v>28.9</v>
      </c>
      <c r="K29" s="8">
        <v>2.9</v>
      </c>
      <c r="L29" s="8">
        <v>5.7</v>
      </c>
      <c r="M29" s="8">
        <v>576</v>
      </c>
      <c r="N29" s="11">
        <v>2020</v>
      </c>
    </row>
    <row r="30" spans="1:14" x14ac:dyDescent="0.2">
      <c r="A30" s="7" t="s">
        <v>29</v>
      </c>
      <c r="B30" s="8">
        <v>14</v>
      </c>
      <c r="C30" s="8"/>
      <c r="D30" s="8" t="s">
        <v>31</v>
      </c>
      <c r="E30" s="8" t="s">
        <v>31</v>
      </c>
      <c r="F30" s="9">
        <v>41487</v>
      </c>
      <c r="G30" s="10">
        <v>0.75</v>
      </c>
      <c r="H30" s="8">
        <v>44.729930000000003</v>
      </c>
      <c r="I30" s="8">
        <v>110.72323</v>
      </c>
      <c r="J30" s="8">
        <v>23.86</v>
      </c>
      <c r="K30" s="8">
        <v>6.66</v>
      </c>
      <c r="L30" s="8">
        <v>5.65</v>
      </c>
      <c r="M30" s="8">
        <v>582</v>
      </c>
      <c r="N30" s="11">
        <v>500</v>
      </c>
    </row>
    <row r="31" spans="1:14" ht="16" thickBot="1" x14ac:dyDescent="0.25">
      <c r="A31" s="4" t="s">
        <v>30</v>
      </c>
      <c r="B31" s="5">
        <v>19</v>
      </c>
      <c r="C31" s="5" t="s">
        <v>31</v>
      </c>
      <c r="D31" s="5" t="s">
        <v>31</v>
      </c>
      <c r="E31" s="5" t="s">
        <v>31</v>
      </c>
      <c r="F31" s="12">
        <v>41488</v>
      </c>
      <c r="G31" s="13">
        <v>0.55902777777777779</v>
      </c>
      <c r="H31" s="5">
        <v>44.698329999999999</v>
      </c>
      <c r="I31" s="5">
        <v>110.74585999999999</v>
      </c>
      <c r="J31" s="5">
        <v>26.24</v>
      </c>
      <c r="K31" s="5">
        <v>8.27</v>
      </c>
      <c r="L31" s="5">
        <v>8.2200000000000006</v>
      </c>
      <c r="M31" s="5">
        <v>636</v>
      </c>
      <c r="N31" s="6">
        <v>745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A27" sqref="A27:E27"/>
    </sheetView>
  </sheetViews>
  <sheetFormatPr baseColWidth="10" defaultColWidth="8.83203125" defaultRowHeight="15" x14ac:dyDescent="0.2"/>
  <sheetData>
    <row r="1" spans="1:5" x14ac:dyDescent="0.2">
      <c r="A1" s="14" t="s">
        <v>0</v>
      </c>
      <c r="B1" s="15" t="s">
        <v>115</v>
      </c>
      <c r="C1" s="31" t="s">
        <v>33</v>
      </c>
      <c r="D1" s="15" t="s">
        <v>115</v>
      </c>
      <c r="E1" s="32" t="s">
        <v>33</v>
      </c>
    </row>
    <row r="2" spans="1:5" ht="16" thickBot="1" x14ac:dyDescent="0.25">
      <c r="A2" s="4" t="s">
        <v>117</v>
      </c>
      <c r="B2" s="5" t="s">
        <v>114</v>
      </c>
      <c r="C2" s="5" t="s">
        <v>114</v>
      </c>
      <c r="D2" s="5" t="s">
        <v>116</v>
      </c>
      <c r="E2" s="6" t="s">
        <v>116</v>
      </c>
    </row>
    <row r="3" spans="1:5" x14ac:dyDescent="0.2">
      <c r="A3" s="7" t="s">
        <v>3</v>
      </c>
      <c r="B3" s="27">
        <v>465</v>
      </c>
      <c r="C3" s="27">
        <v>335</v>
      </c>
      <c r="D3" s="8">
        <f>B3/1000</f>
        <v>0.46500000000000002</v>
      </c>
      <c r="E3" s="11">
        <f>C3/1000</f>
        <v>0.33500000000000002</v>
      </c>
    </row>
    <row r="4" spans="1:5" x14ac:dyDescent="0.2">
      <c r="A4" s="7" t="s">
        <v>4</v>
      </c>
      <c r="B4" s="27">
        <v>388</v>
      </c>
      <c r="C4" s="27">
        <v>200</v>
      </c>
      <c r="D4" s="8">
        <f t="shared" ref="D4:D31" si="0">B4/1000</f>
        <v>0.38800000000000001</v>
      </c>
      <c r="E4" s="11">
        <f t="shared" ref="E4:E31" si="1">C4/1000</f>
        <v>0.2</v>
      </c>
    </row>
    <row r="5" spans="1:5" x14ac:dyDescent="0.2">
      <c r="A5" s="7" t="s">
        <v>5</v>
      </c>
      <c r="B5" s="28" t="s">
        <v>75</v>
      </c>
      <c r="C5" s="28" t="s">
        <v>75</v>
      </c>
      <c r="D5" s="28" t="s">
        <v>75</v>
      </c>
      <c r="E5" s="29" t="s">
        <v>75</v>
      </c>
    </row>
    <row r="6" spans="1:5" x14ac:dyDescent="0.2">
      <c r="A6" s="7" t="s">
        <v>6</v>
      </c>
      <c r="B6" s="27">
        <v>310</v>
      </c>
      <c r="C6" s="27">
        <v>126</v>
      </c>
      <c r="D6" s="8">
        <f t="shared" si="0"/>
        <v>0.31</v>
      </c>
      <c r="E6" s="11">
        <f t="shared" si="1"/>
        <v>0.126</v>
      </c>
    </row>
    <row r="7" spans="1:5" x14ac:dyDescent="0.2">
      <c r="A7" s="7" t="s">
        <v>7</v>
      </c>
      <c r="B7" s="28" t="s">
        <v>75</v>
      </c>
      <c r="C7" s="28" t="s">
        <v>75</v>
      </c>
      <c r="D7" s="28" t="s">
        <v>75</v>
      </c>
      <c r="E7" s="29" t="s">
        <v>75</v>
      </c>
    </row>
    <row r="8" spans="1:5" x14ac:dyDescent="0.2">
      <c r="A8" s="7" t="s">
        <v>8</v>
      </c>
      <c r="B8" s="27">
        <v>970</v>
      </c>
      <c r="C8" s="27">
        <v>586</v>
      </c>
      <c r="D8" s="8">
        <f t="shared" si="0"/>
        <v>0.97</v>
      </c>
      <c r="E8" s="11">
        <f t="shared" si="1"/>
        <v>0.58599999999999997</v>
      </c>
    </row>
    <row r="9" spans="1:5" x14ac:dyDescent="0.2">
      <c r="A9" s="7" t="s">
        <v>9</v>
      </c>
      <c r="B9" s="28" t="s">
        <v>75</v>
      </c>
      <c r="C9" s="28" t="s">
        <v>75</v>
      </c>
      <c r="D9" s="28" t="s">
        <v>75</v>
      </c>
      <c r="E9" s="29" t="s">
        <v>75</v>
      </c>
    </row>
    <row r="10" spans="1:5" x14ac:dyDescent="0.2">
      <c r="A10" s="7" t="s">
        <v>10</v>
      </c>
      <c r="B10" s="27">
        <v>1320</v>
      </c>
      <c r="C10" s="27">
        <v>158</v>
      </c>
      <c r="D10" s="8">
        <f t="shared" si="0"/>
        <v>1.32</v>
      </c>
      <c r="E10" s="11">
        <f t="shared" si="1"/>
        <v>0.158</v>
      </c>
    </row>
    <row r="11" spans="1:5" x14ac:dyDescent="0.2">
      <c r="A11" s="7" t="s">
        <v>11</v>
      </c>
      <c r="B11" s="27">
        <v>2210</v>
      </c>
      <c r="C11" s="27">
        <v>197</v>
      </c>
      <c r="D11" s="8">
        <f t="shared" si="0"/>
        <v>2.21</v>
      </c>
      <c r="E11" s="11">
        <f t="shared" si="1"/>
        <v>0.19700000000000001</v>
      </c>
    </row>
    <row r="12" spans="1:5" x14ac:dyDescent="0.2">
      <c r="A12" s="7" t="s">
        <v>12</v>
      </c>
      <c r="B12" s="28" t="s">
        <v>75</v>
      </c>
      <c r="C12" s="28" t="s">
        <v>75</v>
      </c>
      <c r="D12" s="28" t="s">
        <v>75</v>
      </c>
      <c r="E12" s="29" t="s">
        <v>75</v>
      </c>
    </row>
    <row r="13" spans="1:5" x14ac:dyDescent="0.2">
      <c r="A13" s="7" t="s">
        <v>13</v>
      </c>
      <c r="B13" s="27">
        <v>1980</v>
      </c>
      <c r="C13" s="27">
        <v>552</v>
      </c>
      <c r="D13" s="8">
        <f t="shared" si="0"/>
        <v>1.98</v>
      </c>
      <c r="E13" s="11">
        <f t="shared" si="1"/>
        <v>0.55200000000000005</v>
      </c>
    </row>
    <row r="14" spans="1:5" x14ac:dyDescent="0.2">
      <c r="A14" s="7" t="s">
        <v>14</v>
      </c>
      <c r="B14" s="28" t="s">
        <v>75</v>
      </c>
      <c r="C14" s="28" t="s">
        <v>75</v>
      </c>
      <c r="D14" s="28" t="s">
        <v>75</v>
      </c>
      <c r="E14" s="29" t="s">
        <v>75</v>
      </c>
    </row>
    <row r="15" spans="1:5" x14ac:dyDescent="0.2">
      <c r="A15" s="7" t="s">
        <v>15</v>
      </c>
      <c r="B15" s="27">
        <v>932</v>
      </c>
      <c r="C15" s="27">
        <v>181</v>
      </c>
      <c r="D15" s="8">
        <f t="shared" si="0"/>
        <v>0.93200000000000005</v>
      </c>
      <c r="E15" s="11">
        <f t="shared" si="1"/>
        <v>0.18099999999999999</v>
      </c>
    </row>
    <row r="16" spans="1:5" x14ac:dyDescent="0.2">
      <c r="A16" s="7" t="s">
        <v>16</v>
      </c>
      <c r="B16" s="27">
        <v>1050</v>
      </c>
      <c r="C16" s="27">
        <v>390</v>
      </c>
      <c r="D16" s="8">
        <f t="shared" si="0"/>
        <v>1.05</v>
      </c>
      <c r="E16" s="11">
        <f t="shared" si="1"/>
        <v>0.39</v>
      </c>
    </row>
    <row r="17" spans="1:5" x14ac:dyDescent="0.2">
      <c r="A17" s="7" t="s">
        <v>17</v>
      </c>
      <c r="B17" s="27">
        <v>77.3</v>
      </c>
      <c r="C17" s="27">
        <v>89.3</v>
      </c>
      <c r="D17" s="8">
        <f t="shared" si="0"/>
        <v>7.7299999999999994E-2</v>
      </c>
      <c r="E17" s="11">
        <f t="shared" si="1"/>
        <v>8.929999999999999E-2</v>
      </c>
    </row>
    <row r="18" spans="1:5" x14ac:dyDescent="0.2">
      <c r="A18" s="7" t="s">
        <v>18</v>
      </c>
      <c r="B18" s="27">
        <v>77.5</v>
      </c>
      <c r="C18" s="27">
        <v>89.5</v>
      </c>
      <c r="D18" s="8">
        <f t="shared" si="0"/>
        <v>7.7499999999999999E-2</v>
      </c>
      <c r="E18" s="11">
        <f t="shared" si="1"/>
        <v>8.9499999999999996E-2</v>
      </c>
    </row>
    <row r="19" spans="1:5" x14ac:dyDescent="0.2">
      <c r="A19" s="7" t="s">
        <v>19</v>
      </c>
      <c r="B19" s="27">
        <v>466</v>
      </c>
      <c r="C19" s="27">
        <v>284</v>
      </c>
      <c r="D19" s="8">
        <f t="shared" si="0"/>
        <v>0.46600000000000003</v>
      </c>
      <c r="E19" s="11">
        <f t="shared" si="1"/>
        <v>0.28399999999999997</v>
      </c>
    </row>
    <row r="20" spans="1:5" x14ac:dyDescent="0.2">
      <c r="A20" s="7" t="s">
        <v>20</v>
      </c>
      <c r="B20" s="28" t="s">
        <v>75</v>
      </c>
      <c r="C20" s="28" t="s">
        <v>75</v>
      </c>
      <c r="D20" s="28" t="s">
        <v>75</v>
      </c>
      <c r="E20" s="29" t="s">
        <v>75</v>
      </c>
    </row>
    <row r="21" spans="1:5" x14ac:dyDescent="0.2">
      <c r="A21" s="7" t="s">
        <v>21</v>
      </c>
      <c r="B21" s="28" t="s">
        <v>75</v>
      </c>
      <c r="C21" s="28" t="s">
        <v>75</v>
      </c>
      <c r="D21" s="28" t="s">
        <v>75</v>
      </c>
      <c r="E21" s="29" t="s">
        <v>75</v>
      </c>
    </row>
    <row r="22" spans="1:5" x14ac:dyDescent="0.2">
      <c r="A22" s="7" t="s">
        <v>22</v>
      </c>
      <c r="B22" s="27">
        <v>699</v>
      </c>
      <c r="C22" s="27">
        <v>371</v>
      </c>
      <c r="D22" s="8">
        <f t="shared" si="0"/>
        <v>0.69899999999999995</v>
      </c>
      <c r="E22" s="11">
        <f t="shared" si="1"/>
        <v>0.371</v>
      </c>
    </row>
    <row r="23" spans="1:5" x14ac:dyDescent="0.2">
      <c r="A23" s="7" t="s">
        <v>23</v>
      </c>
      <c r="B23" s="28" t="s">
        <v>75</v>
      </c>
      <c r="C23" s="28" t="s">
        <v>75</v>
      </c>
      <c r="D23" s="28" t="s">
        <v>75</v>
      </c>
      <c r="E23" s="29" t="s">
        <v>75</v>
      </c>
    </row>
    <row r="24" spans="1:5" x14ac:dyDescent="0.2">
      <c r="A24" s="7" t="s">
        <v>24</v>
      </c>
      <c r="B24" s="27">
        <v>349</v>
      </c>
      <c r="C24" s="27">
        <v>149</v>
      </c>
      <c r="D24" s="8">
        <f t="shared" si="0"/>
        <v>0.34899999999999998</v>
      </c>
      <c r="E24" s="11">
        <f t="shared" si="1"/>
        <v>0.14899999999999999</v>
      </c>
    </row>
    <row r="25" spans="1:5" x14ac:dyDescent="0.2">
      <c r="A25" s="7" t="s">
        <v>25</v>
      </c>
      <c r="B25" s="28" t="s">
        <v>75</v>
      </c>
      <c r="C25" s="28" t="s">
        <v>75</v>
      </c>
      <c r="D25" s="28" t="s">
        <v>75</v>
      </c>
      <c r="E25" s="29" t="s">
        <v>75</v>
      </c>
    </row>
    <row r="26" spans="1:5" x14ac:dyDescent="0.2">
      <c r="A26" s="17" t="s">
        <v>26</v>
      </c>
      <c r="B26" s="33">
        <v>1090</v>
      </c>
      <c r="C26" s="33">
        <v>285</v>
      </c>
      <c r="D26" s="18">
        <f t="shared" si="0"/>
        <v>1.0900000000000001</v>
      </c>
      <c r="E26" s="21">
        <f t="shared" si="1"/>
        <v>0.28499999999999998</v>
      </c>
    </row>
    <row r="27" spans="1:5" x14ac:dyDescent="0.2">
      <c r="A27" s="22" t="s">
        <v>74</v>
      </c>
      <c r="B27" s="34"/>
      <c r="C27" s="34"/>
      <c r="D27" s="23"/>
      <c r="E27" s="26"/>
    </row>
    <row r="28" spans="1:5" x14ac:dyDescent="0.2">
      <c r="A28" s="7" t="s">
        <v>27</v>
      </c>
      <c r="B28" s="27">
        <v>1820</v>
      </c>
      <c r="C28" s="27">
        <v>885</v>
      </c>
      <c r="D28" s="8">
        <f t="shared" si="0"/>
        <v>1.82</v>
      </c>
      <c r="E28" s="11">
        <f t="shared" si="1"/>
        <v>0.88500000000000001</v>
      </c>
    </row>
    <row r="29" spans="1:5" x14ac:dyDescent="0.2">
      <c r="A29" s="7" t="s">
        <v>28</v>
      </c>
      <c r="B29" s="27">
        <v>77.7</v>
      </c>
      <c r="C29" s="27">
        <v>156</v>
      </c>
      <c r="D29" s="8">
        <f t="shared" si="0"/>
        <v>7.7700000000000005E-2</v>
      </c>
      <c r="E29" s="11">
        <f t="shared" si="1"/>
        <v>0.156</v>
      </c>
    </row>
    <row r="30" spans="1:5" x14ac:dyDescent="0.2">
      <c r="A30" s="7" t="s">
        <v>29</v>
      </c>
      <c r="B30" s="28" t="s">
        <v>75</v>
      </c>
      <c r="C30" s="28" t="s">
        <v>75</v>
      </c>
      <c r="D30" s="28" t="s">
        <v>75</v>
      </c>
      <c r="E30" s="29" t="s">
        <v>75</v>
      </c>
    </row>
    <row r="31" spans="1:5" ht="16" thickBot="1" x14ac:dyDescent="0.25">
      <c r="A31" s="4" t="s">
        <v>30</v>
      </c>
      <c r="B31" s="30">
        <v>350</v>
      </c>
      <c r="C31" s="30">
        <v>196</v>
      </c>
      <c r="D31" s="5">
        <f t="shared" si="0"/>
        <v>0.35</v>
      </c>
      <c r="E31" s="6">
        <f t="shared" si="1"/>
        <v>0.19600000000000001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workbookViewId="0">
      <selection activeCell="A27" sqref="A27:K27"/>
    </sheetView>
  </sheetViews>
  <sheetFormatPr baseColWidth="10" defaultColWidth="8.83203125" defaultRowHeight="15" x14ac:dyDescent="0.2"/>
  <cols>
    <col min="4" max="4" width="8.6640625" bestFit="1" customWidth="1"/>
    <col min="5" max="5" width="8.6640625" customWidth="1"/>
    <col min="12" max="12" width="8.1640625" bestFit="1" customWidth="1"/>
    <col min="13" max="14" width="8" bestFit="1" customWidth="1"/>
    <col min="15" max="16" width="12.1640625" bestFit="1" customWidth="1"/>
    <col min="17" max="17" width="8" bestFit="1" customWidth="1"/>
    <col min="20" max="20" width="8.5" bestFit="1" customWidth="1"/>
    <col min="21" max="22" width="8" bestFit="1" customWidth="1"/>
    <col min="23" max="24" width="12.1640625" bestFit="1" customWidth="1"/>
    <col min="25" max="25" width="8" bestFit="1" customWidth="1"/>
  </cols>
  <sheetData>
    <row r="1" spans="1:11" x14ac:dyDescent="0.2">
      <c r="A1" s="14" t="s">
        <v>76</v>
      </c>
      <c r="B1" s="15" t="s">
        <v>77</v>
      </c>
      <c r="C1" s="31" t="s">
        <v>33</v>
      </c>
      <c r="D1" s="15" t="s">
        <v>78</v>
      </c>
      <c r="E1" s="31" t="s">
        <v>33</v>
      </c>
      <c r="F1" s="15" t="s">
        <v>79</v>
      </c>
      <c r="G1" s="31" t="s">
        <v>33</v>
      </c>
      <c r="H1" s="15" t="s">
        <v>80</v>
      </c>
      <c r="I1" s="31" t="s">
        <v>33</v>
      </c>
      <c r="J1" s="15" t="s">
        <v>81</v>
      </c>
      <c r="K1" s="32" t="s">
        <v>33</v>
      </c>
    </row>
    <row r="2" spans="1:11" ht="16" thickBot="1" x14ac:dyDescent="0.25">
      <c r="A2" s="4"/>
      <c r="B2" s="5" t="s">
        <v>112</v>
      </c>
      <c r="C2" s="5" t="s">
        <v>128</v>
      </c>
      <c r="D2" s="5" t="s">
        <v>113</v>
      </c>
      <c r="E2" s="5" t="s">
        <v>128</v>
      </c>
      <c r="F2" s="5" t="s">
        <v>82</v>
      </c>
      <c r="G2" s="5"/>
      <c r="H2" s="5" t="s">
        <v>113</v>
      </c>
      <c r="I2" s="5" t="s">
        <v>128</v>
      </c>
      <c r="J2" s="5" t="s">
        <v>112</v>
      </c>
      <c r="K2" s="6" t="s">
        <v>128</v>
      </c>
    </row>
    <row r="3" spans="1:11" x14ac:dyDescent="0.2">
      <c r="A3" s="7" t="s">
        <v>94</v>
      </c>
      <c r="B3" s="35">
        <v>3.7419405976546402E-8</v>
      </c>
      <c r="C3" s="35">
        <f>B3*0.03</f>
        <v>1.122582179296392E-9</v>
      </c>
      <c r="D3" s="35">
        <v>5.16208212207243E-14</v>
      </c>
      <c r="E3" s="35">
        <f>D3*0.03</f>
        <v>1.5486246366217289E-15</v>
      </c>
      <c r="F3" s="27">
        <v>0.996763049959</v>
      </c>
      <c r="G3" s="35">
        <f>SQRT(0.03^2+0.03^2)*F3</f>
        <v>4.2289074711731663E-2</v>
      </c>
      <c r="H3" s="35">
        <v>2.3432237609992E-4</v>
      </c>
      <c r="I3" s="35">
        <f>H3*0.04</f>
        <v>9.3728950439967998E-6</v>
      </c>
      <c r="J3" s="35">
        <v>1.34496154397685E-7</v>
      </c>
      <c r="K3" s="36">
        <f>J3*0.04</f>
        <v>5.3798461759074E-9</v>
      </c>
    </row>
    <row r="4" spans="1:11" x14ac:dyDescent="0.2">
      <c r="A4" s="7" t="s">
        <v>91</v>
      </c>
      <c r="B4" s="35">
        <v>5.0010594446179403E-8</v>
      </c>
      <c r="C4" s="35">
        <f t="shared" ref="C4:E31" si="0">B4*0.03</f>
        <v>1.5003178333853819E-9</v>
      </c>
      <c r="D4" s="35">
        <v>7.1596271422966494E-14</v>
      </c>
      <c r="E4" s="35">
        <f t="shared" si="0"/>
        <v>2.1478881426889947E-15</v>
      </c>
      <c r="F4" s="27">
        <v>1.03440901994</v>
      </c>
      <c r="G4" s="35">
        <f t="shared" ref="G4:G31" si="1">SQRT(0.03^2+0.03^2)*F4</f>
        <v>4.3886257951206285E-2</v>
      </c>
      <c r="H4" s="35">
        <v>3.3588310093570899E-4</v>
      </c>
      <c r="I4" s="35">
        <f t="shared" ref="I4:K31" si="2">H4*0.04</f>
        <v>1.343532403742836E-5</v>
      </c>
      <c r="J4" s="35">
        <v>1.8269076819819799E-7</v>
      </c>
      <c r="K4" s="36">
        <f t="shared" si="2"/>
        <v>7.3076307279279201E-9</v>
      </c>
    </row>
    <row r="5" spans="1:11" x14ac:dyDescent="0.2">
      <c r="A5" s="7" t="s">
        <v>109</v>
      </c>
      <c r="B5" s="35">
        <v>3.8973887108864197E-8</v>
      </c>
      <c r="C5" s="35">
        <f t="shared" si="0"/>
        <v>1.1692166132659258E-9</v>
      </c>
      <c r="D5" s="35">
        <v>6.0642752424869595E-14</v>
      </c>
      <c r="E5" s="35">
        <f t="shared" si="0"/>
        <v>1.8192825727460877E-15</v>
      </c>
      <c r="F5" s="27">
        <v>1.12426603807</v>
      </c>
      <c r="G5" s="35">
        <f t="shared" si="1"/>
        <v>4.7698568362621818E-2</v>
      </c>
      <c r="H5" s="35">
        <v>2.5588842013954199E-4</v>
      </c>
      <c r="I5" s="35">
        <f t="shared" si="2"/>
        <v>1.023553680558168E-5</v>
      </c>
      <c r="J5" s="35">
        <v>1.38286444076344E-7</v>
      </c>
      <c r="K5" s="36">
        <f t="shared" si="2"/>
        <v>5.5314577630537599E-9</v>
      </c>
    </row>
    <row r="6" spans="1:11" x14ac:dyDescent="0.2">
      <c r="A6" s="7" t="s">
        <v>103</v>
      </c>
      <c r="B6" s="35">
        <v>3.8409502385351099E-8</v>
      </c>
      <c r="C6" s="35">
        <f t="shared" si="0"/>
        <v>1.152285071560533E-9</v>
      </c>
      <c r="D6" s="35">
        <v>5.4526128340579398E-14</v>
      </c>
      <c r="E6" s="35">
        <f t="shared" si="0"/>
        <v>1.6357838502173819E-15</v>
      </c>
      <c r="F6" s="27">
        <v>1.0139999768300001</v>
      </c>
      <c r="G6" s="35">
        <f t="shared" si="1"/>
        <v>4.3020375584369712E-2</v>
      </c>
      <c r="H6" s="35">
        <v>2.9954255302029999E-4</v>
      </c>
      <c r="I6" s="35">
        <f t="shared" si="2"/>
        <v>1.1981702120812001E-5</v>
      </c>
      <c r="J6" s="35">
        <v>1.35552322325058E-7</v>
      </c>
      <c r="K6" s="36">
        <f t="shared" si="2"/>
        <v>5.4220928930023204E-9</v>
      </c>
    </row>
    <row r="7" spans="1:11" x14ac:dyDescent="0.2">
      <c r="A7" s="7" t="s">
        <v>92</v>
      </c>
      <c r="B7" s="35">
        <v>5.60546007352342E-8</v>
      </c>
      <c r="C7" s="35">
        <f t="shared" si="0"/>
        <v>1.681638022057026E-9</v>
      </c>
      <c r="D7" s="35">
        <v>1.6170623119021701E-13</v>
      </c>
      <c r="E7" s="35">
        <f t="shared" si="0"/>
        <v>4.8511869357065098E-15</v>
      </c>
      <c r="F7" s="27">
        <v>2.0843920193600001</v>
      </c>
      <c r="G7" s="35">
        <f t="shared" si="1"/>
        <v>8.8433263892434652E-2</v>
      </c>
      <c r="H7" s="35">
        <v>2.41613061642885E-4</v>
      </c>
      <c r="I7" s="35">
        <f t="shared" si="2"/>
        <v>9.6645224657153998E-6</v>
      </c>
      <c r="J7" s="35">
        <v>1.3667160370641501E-7</v>
      </c>
      <c r="K7" s="36">
        <f t="shared" si="2"/>
        <v>5.4668641482566002E-9</v>
      </c>
    </row>
    <row r="8" spans="1:11" x14ac:dyDescent="0.2">
      <c r="A8" s="7" t="s">
        <v>104</v>
      </c>
      <c r="B8" s="35">
        <v>5.4444028280027501E-8</v>
      </c>
      <c r="C8" s="35">
        <f t="shared" si="0"/>
        <v>1.6333208484008249E-9</v>
      </c>
      <c r="D8" s="35">
        <v>1.66509196395124E-13</v>
      </c>
      <c r="E8" s="35">
        <f t="shared" si="0"/>
        <v>4.9952758918537199E-15</v>
      </c>
      <c r="F8" s="27">
        <v>2.1845396830400001</v>
      </c>
      <c r="G8" s="35">
        <f t="shared" si="1"/>
        <v>9.2682169418921725E-2</v>
      </c>
      <c r="H8" s="35">
        <v>2.5535299925053603E-4</v>
      </c>
      <c r="I8" s="35">
        <f t="shared" si="2"/>
        <v>1.0214119970021441E-5</v>
      </c>
      <c r="J8" s="35">
        <v>1.2733795197262801E-7</v>
      </c>
      <c r="K8" s="36">
        <f t="shared" si="2"/>
        <v>5.0935180789051203E-9</v>
      </c>
    </row>
    <row r="9" spans="1:11" x14ac:dyDescent="0.2">
      <c r="A9" s="7" t="s">
        <v>105</v>
      </c>
      <c r="B9" s="35">
        <v>4.9003248073474303E-8</v>
      </c>
      <c r="C9" s="35">
        <f t="shared" si="0"/>
        <v>1.470097442204229E-9</v>
      </c>
      <c r="D9" s="35">
        <v>1.2659638238644801E-13</v>
      </c>
      <c r="E9" s="35">
        <f t="shared" si="0"/>
        <v>3.7978914715934403E-15</v>
      </c>
      <c r="F9" s="27">
        <v>1.8453059944800001</v>
      </c>
      <c r="G9" s="35">
        <f t="shared" si="1"/>
        <v>7.8289702923659638E-2</v>
      </c>
      <c r="H9" s="35">
        <v>2.6732424679023499E-4</v>
      </c>
      <c r="I9" s="35">
        <f t="shared" si="2"/>
        <v>1.0692969871609399E-5</v>
      </c>
      <c r="J9" s="35">
        <v>1.24921501627829E-7</v>
      </c>
      <c r="K9" s="36">
        <f t="shared" si="2"/>
        <v>4.9968600651131598E-9</v>
      </c>
    </row>
    <row r="10" spans="1:11" x14ac:dyDescent="0.2">
      <c r="A10" s="7" t="s">
        <v>106</v>
      </c>
      <c r="B10" s="35">
        <v>4.48231435859746E-8</v>
      </c>
      <c r="C10" s="35">
        <f t="shared" si="0"/>
        <v>1.344694307579238E-9</v>
      </c>
      <c r="D10" s="35">
        <v>1.01226304399481E-13</v>
      </c>
      <c r="E10" s="35">
        <f t="shared" si="0"/>
        <v>3.03678913198443E-15</v>
      </c>
      <c r="F10" s="27">
        <v>1.6131064748699999</v>
      </c>
      <c r="G10" s="35">
        <f t="shared" si="1"/>
        <v>6.843831162939025E-2</v>
      </c>
      <c r="H10" s="35">
        <v>2.4813475309668501E-4</v>
      </c>
      <c r="I10" s="35">
        <f t="shared" si="2"/>
        <v>9.9253901238674004E-6</v>
      </c>
      <c r="J10" s="35">
        <v>1.2478753089120001E-7</v>
      </c>
      <c r="K10" s="36">
        <f t="shared" si="2"/>
        <v>4.9915012356480003E-9</v>
      </c>
    </row>
    <row r="11" spans="1:11" x14ac:dyDescent="0.2">
      <c r="A11" s="7" t="s">
        <v>107</v>
      </c>
      <c r="B11" s="35">
        <v>8.7220139127808203E-8</v>
      </c>
      <c r="C11" s="35">
        <f t="shared" si="0"/>
        <v>2.616604173834246E-9</v>
      </c>
      <c r="D11" s="35">
        <v>7.5277605803154397E-13</v>
      </c>
      <c r="E11" s="35">
        <f t="shared" si="0"/>
        <v>2.2583281740946317E-14</v>
      </c>
      <c r="F11" s="27">
        <v>6.1648283261800003</v>
      </c>
      <c r="G11" s="35">
        <f t="shared" si="1"/>
        <v>0.2615515148575675</v>
      </c>
      <c r="H11" s="35">
        <v>3.0212500304579E-4</v>
      </c>
      <c r="I11" s="35">
        <f t="shared" si="2"/>
        <v>1.20850001218316E-5</v>
      </c>
      <c r="J11" s="35">
        <v>1.31103473437806E-7</v>
      </c>
      <c r="K11" s="36">
        <f t="shared" si="2"/>
        <v>5.2441389375122397E-9</v>
      </c>
    </row>
    <row r="12" spans="1:11" x14ac:dyDescent="0.2">
      <c r="A12" s="7" t="s">
        <v>88</v>
      </c>
      <c r="B12" s="35">
        <v>4.7502084288409601E-8</v>
      </c>
      <c r="C12" s="35">
        <f t="shared" si="0"/>
        <v>1.425062528652288E-9</v>
      </c>
      <c r="D12" s="35">
        <v>1.3142027042119301E-13</v>
      </c>
      <c r="E12" s="35">
        <f t="shared" si="0"/>
        <v>3.9426081126357901E-15</v>
      </c>
      <c r="F12" s="27">
        <v>1.9990037113600001</v>
      </c>
      <c r="G12" s="35">
        <f t="shared" si="1"/>
        <v>8.481054479518392E-2</v>
      </c>
      <c r="H12" s="35">
        <v>2.4173776972492901E-4</v>
      </c>
      <c r="I12" s="35">
        <f t="shared" si="2"/>
        <v>9.6695107889971603E-6</v>
      </c>
      <c r="J12" s="35">
        <v>1.40949386427597E-7</v>
      </c>
      <c r="K12" s="36">
        <f t="shared" si="2"/>
        <v>5.6379754571038802E-9</v>
      </c>
    </row>
    <row r="13" spans="1:11" x14ac:dyDescent="0.2">
      <c r="A13" s="7" t="s">
        <v>108</v>
      </c>
      <c r="B13" s="35">
        <v>4.6448947961083599E-8</v>
      </c>
      <c r="C13" s="35">
        <f t="shared" si="0"/>
        <v>1.393468438832508E-9</v>
      </c>
      <c r="D13" s="35">
        <v>1.65779603613613E-13</v>
      </c>
      <c r="E13" s="35">
        <f t="shared" si="0"/>
        <v>4.97338810840839E-15</v>
      </c>
      <c r="F13" s="27">
        <v>2.5493365895000002</v>
      </c>
      <c r="G13" s="35">
        <f t="shared" si="1"/>
        <v>0.10815919139774616</v>
      </c>
      <c r="H13" s="35">
        <v>2.5143766873639902E-4</v>
      </c>
      <c r="I13" s="35">
        <f t="shared" si="2"/>
        <v>1.0057506749455961E-5</v>
      </c>
      <c r="J13" s="35">
        <v>1.2722061685053599E-7</v>
      </c>
      <c r="K13" s="36">
        <f t="shared" si="2"/>
        <v>5.0888246740214396E-9</v>
      </c>
    </row>
    <row r="14" spans="1:11" x14ac:dyDescent="0.2">
      <c r="A14" s="7" t="s">
        <v>87</v>
      </c>
      <c r="B14" s="35">
        <v>4.6114514967357998E-8</v>
      </c>
      <c r="C14" s="35">
        <f t="shared" si="0"/>
        <v>1.3834354490207399E-9</v>
      </c>
      <c r="D14" s="35">
        <v>1.5674259003562899E-13</v>
      </c>
      <c r="E14" s="35">
        <f t="shared" si="0"/>
        <v>4.7022777010688694E-15</v>
      </c>
      <c r="F14" s="27">
        <v>2.4559147283599998</v>
      </c>
      <c r="G14" s="35">
        <f t="shared" si="1"/>
        <v>0.10419563750635642</v>
      </c>
      <c r="H14" s="35">
        <v>2.39492693003851E-4</v>
      </c>
      <c r="I14" s="35">
        <f t="shared" si="2"/>
        <v>9.5797077201540406E-6</v>
      </c>
      <c r="J14" s="35">
        <v>1.3960421032047399E-7</v>
      </c>
      <c r="K14" s="36">
        <f t="shared" si="2"/>
        <v>5.5841684128189599E-9</v>
      </c>
    </row>
    <row r="15" spans="1:11" x14ac:dyDescent="0.2">
      <c r="A15" s="7" t="s">
        <v>86</v>
      </c>
      <c r="B15" s="35">
        <v>4.1069310125217703E-8</v>
      </c>
      <c r="C15" s="35">
        <f t="shared" si="0"/>
        <v>1.2320793037565311E-9</v>
      </c>
      <c r="D15" s="35">
        <v>1.1907518141723801E-13</v>
      </c>
      <c r="E15" s="35">
        <f t="shared" si="0"/>
        <v>3.5722554425171402E-15</v>
      </c>
      <c r="F15" s="27">
        <v>2.0949215005199999</v>
      </c>
      <c r="G15" s="35">
        <f t="shared" si="1"/>
        <v>8.8879991944271375E-2</v>
      </c>
      <c r="H15" s="35">
        <v>2.1587708083901401E-4</v>
      </c>
      <c r="I15" s="35">
        <f t="shared" si="2"/>
        <v>8.6350832335605598E-6</v>
      </c>
      <c r="J15" s="35">
        <v>1.26886462640423E-7</v>
      </c>
      <c r="K15" s="36">
        <f t="shared" si="2"/>
        <v>5.07545850561692E-9</v>
      </c>
    </row>
    <row r="16" spans="1:11" x14ac:dyDescent="0.2">
      <c r="A16" s="7" t="s">
        <v>101</v>
      </c>
      <c r="B16" s="35">
        <v>4.6290810198742298E-8</v>
      </c>
      <c r="C16" s="35">
        <f t="shared" si="0"/>
        <v>1.3887243059622689E-9</v>
      </c>
      <c r="D16" s="35">
        <v>1.3371625493041001E-13</v>
      </c>
      <c r="E16" s="35">
        <f t="shared" si="0"/>
        <v>4.0114876479122998E-15</v>
      </c>
      <c r="F16" s="27">
        <v>2.0632952902400001</v>
      </c>
      <c r="G16" s="35">
        <f t="shared" si="1"/>
        <v>8.7538205479138195E-2</v>
      </c>
      <c r="H16" s="35">
        <v>2.9783668972508802E-4</v>
      </c>
      <c r="I16" s="35">
        <f t="shared" si="2"/>
        <v>1.1913467589003522E-5</v>
      </c>
      <c r="J16" s="35">
        <v>1.4417424802585899E-7</v>
      </c>
      <c r="K16" s="36">
        <f t="shared" si="2"/>
        <v>5.76696992103436E-9</v>
      </c>
    </row>
    <row r="17" spans="1:11" x14ac:dyDescent="0.2">
      <c r="A17" s="7" t="s">
        <v>90</v>
      </c>
      <c r="B17" s="35">
        <v>3.9046945124454999E-8</v>
      </c>
      <c r="C17" s="35">
        <f t="shared" si="0"/>
        <v>1.17140835373365E-9</v>
      </c>
      <c r="D17" s="35">
        <v>6.6352105964957703E-14</v>
      </c>
      <c r="E17" s="35">
        <f t="shared" si="0"/>
        <v>1.9905631789487312E-15</v>
      </c>
      <c r="F17" s="27">
        <v>1.2278111115499999</v>
      </c>
      <c r="G17" s="35">
        <f t="shared" si="1"/>
        <v>5.2091613779591851E-2</v>
      </c>
      <c r="H17" s="35">
        <v>2.44025617914083E-4</v>
      </c>
      <c r="I17" s="35">
        <f t="shared" si="2"/>
        <v>9.7610247165633198E-6</v>
      </c>
      <c r="J17" s="35">
        <v>1.36308409020712E-7</v>
      </c>
      <c r="K17" s="36">
        <f t="shared" si="2"/>
        <v>5.4523363608284802E-9</v>
      </c>
    </row>
    <row r="18" spans="1:11" x14ac:dyDescent="0.2">
      <c r="A18" s="7" t="s">
        <v>102</v>
      </c>
      <c r="B18" s="35">
        <v>3.7793383219713E-8</v>
      </c>
      <c r="C18" s="35">
        <f t="shared" si="0"/>
        <v>1.1338014965913899E-9</v>
      </c>
      <c r="D18" s="35">
        <v>7.5673621200586798E-14</v>
      </c>
      <c r="E18" s="35">
        <f t="shared" si="0"/>
        <v>2.2702086360176039E-15</v>
      </c>
      <c r="F18" s="27">
        <v>1.43021296235</v>
      </c>
      <c r="G18" s="35">
        <f t="shared" si="1"/>
        <v>6.0678797053115123E-2</v>
      </c>
      <c r="H18" s="35">
        <v>2.5394915488017201E-4</v>
      </c>
      <c r="I18" s="35">
        <f t="shared" si="2"/>
        <v>1.015796619520688E-5</v>
      </c>
      <c r="J18" s="35">
        <v>1.27190356966003E-7</v>
      </c>
      <c r="K18" s="36">
        <f t="shared" si="2"/>
        <v>5.0876142786401196E-9</v>
      </c>
    </row>
    <row r="19" spans="1:11" x14ac:dyDescent="0.2">
      <c r="A19" s="7" t="s">
        <v>89</v>
      </c>
      <c r="B19" s="35">
        <v>3.8578293994449099E-8</v>
      </c>
      <c r="C19" s="35">
        <f t="shared" si="0"/>
        <v>1.1573488198334729E-9</v>
      </c>
      <c r="D19" s="35">
        <v>8.4129310753146195E-14</v>
      </c>
      <c r="E19" s="35">
        <f t="shared" si="0"/>
        <v>2.5238793225943857E-15</v>
      </c>
      <c r="F19" s="27">
        <v>1.57568072482</v>
      </c>
      <c r="G19" s="35">
        <f t="shared" si="1"/>
        <v>6.6850471530309388E-2</v>
      </c>
      <c r="H19" s="35">
        <v>2.3047134852431899E-4</v>
      </c>
      <c r="I19" s="35">
        <f t="shared" si="2"/>
        <v>9.2188539409727607E-6</v>
      </c>
      <c r="J19" s="35">
        <v>1.2846744829239201E-7</v>
      </c>
      <c r="K19" s="36">
        <f t="shared" si="2"/>
        <v>5.1386979316956803E-9</v>
      </c>
    </row>
    <row r="20" spans="1:11" x14ac:dyDescent="0.2">
      <c r="A20" s="7" t="s">
        <v>85</v>
      </c>
      <c r="B20" s="35">
        <v>4.4076677704754902E-8</v>
      </c>
      <c r="C20" s="35">
        <f t="shared" si="0"/>
        <v>1.3223003311426469E-9</v>
      </c>
      <c r="D20" s="35">
        <v>9.8960196778954899E-14</v>
      </c>
      <c r="E20" s="35">
        <f t="shared" si="0"/>
        <v>2.9688059033686469E-15</v>
      </c>
      <c r="F20" s="27">
        <v>1.62224187662</v>
      </c>
      <c r="G20" s="35">
        <f t="shared" si="1"/>
        <v>6.882589390096755E-2</v>
      </c>
      <c r="H20" s="35">
        <v>2.5499020736159201E-4</v>
      </c>
      <c r="I20" s="35">
        <f t="shared" si="2"/>
        <v>1.0199608294463681E-5</v>
      </c>
      <c r="J20" s="35">
        <v>1.4533099529650201E-7</v>
      </c>
      <c r="K20" s="36">
        <f t="shared" si="2"/>
        <v>5.8132398118600801E-9</v>
      </c>
    </row>
    <row r="21" spans="1:11" x14ac:dyDescent="0.2">
      <c r="A21" s="7" t="s">
        <v>84</v>
      </c>
      <c r="B21" s="35">
        <v>4.7856658094411801E-8</v>
      </c>
      <c r="C21" s="35">
        <f t="shared" si="0"/>
        <v>1.4356997428323539E-9</v>
      </c>
      <c r="D21" s="35">
        <v>1.5965560732380601E-13</v>
      </c>
      <c r="E21" s="35">
        <f t="shared" si="0"/>
        <v>4.7896682197141798E-15</v>
      </c>
      <c r="F21" s="27">
        <v>2.4104921315199999</v>
      </c>
      <c r="G21" s="35">
        <f t="shared" si="1"/>
        <v>0.10226851993167643</v>
      </c>
      <c r="H21" s="35">
        <v>2.5331036108029498E-4</v>
      </c>
      <c r="I21" s="35">
        <f t="shared" si="2"/>
        <v>1.0132414443211799E-5</v>
      </c>
      <c r="J21" s="35">
        <v>1.4685965220232201E-7</v>
      </c>
      <c r="K21" s="36">
        <f t="shared" si="2"/>
        <v>5.8743860880928807E-9</v>
      </c>
    </row>
    <row r="22" spans="1:11" x14ac:dyDescent="0.2">
      <c r="A22" s="7" t="s">
        <v>97</v>
      </c>
      <c r="B22" s="35">
        <v>4.6593098996337397E-8</v>
      </c>
      <c r="C22" s="35">
        <f t="shared" si="0"/>
        <v>1.3977929698901219E-9</v>
      </c>
      <c r="D22" s="35">
        <v>1.40650182506745E-13</v>
      </c>
      <c r="E22" s="35">
        <f t="shared" si="0"/>
        <v>4.2195054752023498E-15</v>
      </c>
      <c r="F22" s="27">
        <v>2.1811353312300001</v>
      </c>
      <c r="G22" s="35">
        <f t="shared" si="1"/>
        <v>9.2537735003897975E-2</v>
      </c>
      <c r="H22" s="35">
        <v>2.4623294313360998E-4</v>
      </c>
      <c r="I22" s="35">
        <f t="shared" si="2"/>
        <v>9.8493177253443999E-6</v>
      </c>
      <c r="J22" s="35">
        <v>1.45941134367832E-7</v>
      </c>
      <c r="K22" s="36">
        <f t="shared" si="2"/>
        <v>5.8376453747132799E-9</v>
      </c>
    </row>
    <row r="23" spans="1:11" x14ac:dyDescent="0.2">
      <c r="A23" s="7" t="s">
        <v>98</v>
      </c>
      <c r="B23" s="35">
        <v>4.1121497581330502E-8</v>
      </c>
      <c r="C23" s="35">
        <f t="shared" si="0"/>
        <v>1.233644927439915E-9</v>
      </c>
      <c r="D23" s="35">
        <v>8.4300087323547004E-14</v>
      </c>
      <c r="E23" s="35">
        <f t="shared" si="0"/>
        <v>2.5290026197064098E-15</v>
      </c>
      <c r="F23" s="27">
        <v>1.4812317474300001</v>
      </c>
      <c r="G23" s="35">
        <f t="shared" si="1"/>
        <v>6.2843340786993149E-2</v>
      </c>
      <c r="H23" s="35">
        <v>2.3062278741498699E-4</v>
      </c>
      <c r="I23" s="35">
        <f t="shared" si="2"/>
        <v>9.2249114965994797E-6</v>
      </c>
      <c r="J23" s="35">
        <v>1.3699865954775101E-7</v>
      </c>
      <c r="K23" s="36">
        <f t="shared" si="2"/>
        <v>5.4799463819100402E-9</v>
      </c>
    </row>
    <row r="24" spans="1:11" x14ac:dyDescent="0.2">
      <c r="A24" s="7" t="s">
        <v>95</v>
      </c>
      <c r="B24" s="35">
        <v>3.4389314822063897E-8</v>
      </c>
      <c r="C24" s="35">
        <f t="shared" si="0"/>
        <v>1.0316794446619168E-9</v>
      </c>
      <c r="D24" s="35">
        <v>4.8251312206368903E-14</v>
      </c>
      <c r="E24" s="35">
        <f t="shared" si="0"/>
        <v>1.4475393661910671E-15</v>
      </c>
      <c r="F24" s="27">
        <v>1.0137935306200001</v>
      </c>
      <c r="G24" s="35">
        <f t="shared" si="1"/>
        <v>4.3011616813467234E-2</v>
      </c>
      <c r="H24" s="35">
        <v>2.0031359906350901E-4</v>
      </c>
      <c r="I24" s="35">
        <f t="shared" si="2"/>
        <v>8.0125439625403612E-6</v>
      </c>
      <c r="J24" s="35">
        <v>1.2324378821895099E-7</v>
      </c>
      <c r="K24" s="36">
        <f t="shared" si="2"/>
        <v>4.9297515287580394E-9</v>
      </c>
    </row>
    <row r="25" spans="1:11" x14ac:dyDescent="0.2">
      <c r="A25" s="7" t="s">
        <v>96</v>
      </c>
      <c r="B25" s="35">
        <v>3.6232331587906E-8</v>
      </c>
      <c r="C25" s="35">
        <f t="shared" si="0"/>
        <v>1.0869699476371799E-9</v>
      </c>
      <c r="D25" s="35">
        <v>5.2544998143334599E-14</v>
      </c>
      <c r="E25" s="35">
        <f t="shared" si="0"/>
        <v>1.5763499443000379E-15</v>
      </c>
      <c r="F25" s="27">
        <v>1.0478497368799999</v>
      </c>
      <c r="G25" s="35">
        <f t="shared" si="1"/>
        <v>4.445649927674325E-2</v>
      </c>
      <c r="H25" s="35">
        <v>2.1387428242500999E-4</v>
      </c>
      <c r="I25" s="35">
        <f t="shared" si="2"/>
        <v>8.5549712970003996E-6</v>
      </c>
      <c r="J25" s="35">
        <v>1.2968029807374499E-7</v>
      </c>
      <c r="K25" s="36">
        <f t="shared" si="2"/>
        <v>5.1872119229497995E-9</v>
      </c>
    </row>
    <row r="26" spans="1:11" x14ac:dyDescent="0.2">
      <c r="A26" s="17" t="s">
        <v>99</v>
      </c>
      <c r="B26" s="39">
        <v>3.7330917518743102E-8</v>
      </c>
      <c r="C26" s="39">
        <f t="shared" si="0"/>
        <v>1.1199275255622931E-9</v>
      </c>
      <c r="D26" s="39">
        <v>6.0166846273461596E-14</v>
      </c>
      <c r="E26" s="39">
        <f t="shared" si="0"/>
        <v>1.8050053882038479E-15</v>
      </c>
      <c r="F26" s="33">
        <v>1.1645348604200001</v>
      </c>
      <c r="G26" s="39">
        <f t="shared" si="1"/>
        <v>4.9407029803866701E-2</v>
      </c>
      <c r="H26" s="39">
        <v>2.20905688951831E-4</v>
      </c>
      <c r="I26" s="39">
        <f t="shared" si="2"/>
        <v>8.83622755807324E-6</v>
      </c>
      <c r="J26" s="39">
        <v>1.29551367866851E-7</v>
      </c>
      <c r="K26" s="40">
        <f t="shared" si="2"/>
        <v>5.1820547146740399E-9</v>
      </c>
    </row>
    <row r="27" spans="1:11" x14ac:dyDescent="0.2">
      <c r="A27" s="22" t="s">
        <v>111</v>
      </c>
      <c r="B27" s="41"/>
      <c r="C27" s="41"/>
      <c r="D27" s="41"/>
      <c r="E27" s="41"/>
      <c r="F27" s="34"/>
      <c r="G27" s="41"/>
      <c r="H27" s="41"/>
      <c r="I27" s="41"/>
      <c r="J27" s="41"/>
      <c r="K27" s="42"/>
    </row>
    <row r="28" spans="1:11" x14ac:dyDescent="0.2">
      <c r="A28" s="7" t="s">
        <v>83</v>
      </c>
      <c r="B28" s="35">
        <v>4.1028716777670999E-8</v>
      </c>
      <c r="C28" s="35">
        <f t="shared" si="0"/>
        <v>1.23086150333013E-9</v>
      </c>
      <c r="D28" s="35">
        <v>7.91622463222116E-14</v>
      </c>
      <c r="E28" s="35">
        <f t="shared" si="0"/>
        <v>2.3748673896663481E-15</v>
      </c>
      <c r="F28" s="27">
        <v>1.3941005069000001</v>
      </c>
      <c r="G28" s="35">
        <f t="shared" si="1"/>
        <v>5.9146675325075601E-2</v>
      </c>
      <c r="H28" s="35">
        <v>2.1711769062353299E-4</v>
      </c>
      <c r="I28" s="35">
        <f t="shared" si="2"/>
        <v>8.6847076249413193E-6</v>
      </c>
      <c r="J28" s="35">
        <v>1.3596823508484101E-7</v>
      </c>
      <c r="K28" s="36">
        <f t="shared" si="2"/>
        <v>5.4387294033936405E-9</v>
      </c>
    </row>
    <row r="29" spans="1:11" x14ac:dyDescent="0.2">
      <c r="A29" s="7" t="s">
        <v>93</v>
      </c>
      <c r="B29" s="35">
        <v>4.2867362119374801E-8</v>
      </c>
      <c r="C29" s="35">
        <f t="shared" si="0"/>
        <v>1.2860208635812439E-9</v>
      </c>
      <c r="D29" s="35">
        <v>7.9266892433318699E-14</v>
      </c>
      <c r="E29" s="35">
        <f t="shared" si="0"/>
        <v>2.3780067729995607E-15</v>
      </c>
      <c r="F29" s="27">
        <v>1.33606929322</v>
      </c>
      <c r="G29" s="35">
        <f t="shared" si="1"/>
        <v>5.6684619442258791E-2</v>
      </c>
      <c r="H29" s="35">
        <v>2.49760284344731E-4</v>
      </c>
      <c r="I29" s="35">
        <f t="shared" si="2"/>
        <v>9.9904113737892396E-6</v>
      </c>
      <c r="J29" s="35">
        <v>1.3563501140335801E-7</v>
      </c>
      <c r="K29" s="36">
        <f t="shared" si="2"/>
        <v>5.425400456134321E-9</v>
      </c>
    </row>
    <row r="30" spans="1:11" x14ac:dyDescent="0.2">
      <c r="A30" s="7" t="s">
        <v>100</v>
      </c>
      <c r="B30" s="35">
        <v>3.6182680613381097E-8</v>
      </c>
      <c r="C30" s="35">
        <f t="shared" si="0"/>
        <v>1.0854804184014328E-9</v>
      </c>
      <c r="D30" s="35">
        <v>5.0549517229624903E-14</v>
      </c>
      <c r="E30" s="35">
        <f t="shared" si="0"/>
        <v>1.5164855168887471E-15</v>
      </c>
      <c r="F30" s="27">
        <v>1.0094392408799999</v>
      </c>
      <c r="G30" s="35">
        <f t="shared" si="1"/>
        <v>4.2826879945322929E-2</v>
      </c>
      <c r="H30" s="35">
        <v>1.84794911344807E-4</v>
      </c>
      <c r="I30" s="35">
        <f t="shared" si="2"/>
        <v>7.3917964537922797E-6</v>
      </c>
      <c r="J30" s="35">
        <v>1.2284236306491301E-7</v>
      </c>
      <c r="K30" s="36">
        <f t="shared" si="2"/>
        <v>4.91369452259652E-9</v>
      </c>
    </row>
    <row r="31" spans="1:11" ht="16" thickBot="1" x14ac:dyDescent="0.25">
      <c r="A31" s="4" t="s">
        <v>110</v>
      </c>
      <c r="B31" s="37">
        <v>4.25553101904174E-8</v>
      </c>
      <c r="C31" s="37">
        <f t="shared" si="0"/>
        <v>1.2766593057125219E-9</v>
      </c>
      <c r="D31" s="37">
        <v>5.9133305788964796E-14</v>
      </c>
      <c r="E31" s="37">
        <f t="shared" si="0"/>
        <v>1.7739991736689437E-15</v>
      </c>
      <c r="F31" s="30">
        <v>1.0040198702300001</v>
      </c>
      <c r="G31" s="37">
        <f t="shared" si="1"/>
        <v>4.2596955521140234E-2</v>
      </c>
      <c r="H31" s="37">
        <v>2.25933678247147E-4</v>
      </c>
      <c r="I31" s="37">
        <f t="shared" si="2"/>
        <v>9.0373471298858796E-6</v>
      </c>
      <c r="J31" s="37">
        <v>1.44415310008324E-7</v>
      </c>
      <c r="K31" s="38">
        <f t="shared" si="2"/>
        <v>5.77661240033296E-9</v>
      </c>
    </row>
  </sheetData>
  <sortState ref="T2:Y31">
    <sortCondition ref="T3:T31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"/>
  <sheetViews>
    <sheetView workbookViewId="0">
      <selection activeCell="D14" sqref="D14"/>
    </sheetView>
  </sheetViews>
  <sheetFormatPr baseColWidth="10" defaultColWidth="8.83203125" defaultRowHeight="15" x14ac:dyDescent="0.2"/>
  <cols>
    <col min="2" max="3" width="12.5" bestFit="1" customWidth="1"/>
    <col min="4" max="4" width="11.83203125" bestFit="1" customWidth="1"/>
  </cols>
  <sheetData>
    <row r="1" spans="1:3" x14ac:dyDescent="0.2">
      <c r="A1" s="14" t="s">
        <v>0</v>
      </c>
      <c r="B1" s="15" t="s">
        <v>129</v>
      </c>
      <c r="C1" s="32" t="s">
        <v>33</v>
      </c>
    </row>
    <row r="2" spans="1:3" ht="16" thickBot="1" x14ac:dyDescent="0.25">
      <c r="A2" s="4" t="s">
        <v>117</v>
      </c>
      <c r="B2" s="5" t="s">
        <v>125</v>
      </c>
      <c r="C2" s="6" t="s">
        <v>125</v>
      </c>
    </row>
    <row r="3" spans="1:3" x14ac:dyDescent="0.2">
      <c r="A3" s="7" t="s">
        <v>3</v>
      </c>
      <c r="B3" s="27">
        <v>1.2177</v>
      </c>
      <c r="C3" s="11">
        <f>B3*0.05</f>
        <v>6.0885000000000002E-2</v>
      </c>
    </row>
    <row r="4" spans="1:3" x14ac:dyDescent="0.2">
      <c r="A4" s="7" t="s">
        <v>4</v>
      </c>
      <c r="B4" s="27">
        <v>1.6119000000000001</v>
      </c>
      <c r="C4" s="11">
        <f t="shared" ref="C4:C31" si="0">B4*0.05</f>
        <v>8.0595000000000014E-2</v>
      </c>
    </row>
    <row r="5" spans="1:3" x14ac:dyDescent="0.2">
      <c r="A5" s="7" t="s">
        <v>5</v>
      </c>
      <c r="B5" s="27">
        <v>1.591</v>
      </c>
      <c r="C5" s="11">
        <f t="shared" si="0"/>
        <v>7.955000000000001E-2</v>
      </c>
    </row>
    <row r="6" spans="1:3" x14ac:dyDescent="0.2">
      <c r="A6" s="7" t="s">
        <v>6</v>
      </c>
      <c r="B6" s="27">
        <v>1.4937</v>
      </c>
      <c r="C6" s="11">
        <f t="shared" si="0"/>
        <v>7.4685000000000001E-2</v>
      </c>
    </row>
    <row r="7" spans="1:3" x14ac:dyDescent="0.2">
      <c r="A7" s="7" t="s">
        <v>7</v>
      </c>
      <c r="B7" s="27">
        <v>3.6966999999999999</v>
      </c>
      <c r="C7" s="11">
        <f t="shared" si="0"/>
        <v>0.184835</v>
      </c>
    </row>
    <row r="8" spans="1:3" x14ac:dyDescent="0.2">
      <c r="A8" s="7" t="s">
        <v>8</v>
      </c>
      <c r="B8" s="27">
        <v>4.125</v>
      </c>
      <c r="C8" s="11">
        <f t="shared" si="0"/>
        <v>0.20625000000000002</v>
      </c>
    </row>
    <row r="9" spans="1:3" x14ac:dyDescent="0.2">
      <c r="A9" s="7" t="s">
        <v>9</v>
      </c>
      <c r="B9" s="27">
        <v>1.1062000000000001</v>
      </c>
      <c r="C9" s="11">
        <f t="shared" si="0"/>
        <v>5.5310000000000005E-2</v>
      </c>
    </row>
    <row r="10" spans="1:3" x14ac:dyDescent="0.2">
      <c r="A10" s="7" t="s">
        <v>10</v>
      </c>
      <c r="B10" s="27">
        <v>11.0685</v>
      </c>
      <c r="C10" s="11">
        <f t="shared" si="0"/>
        <v>0.55342500000000006</v>
      </c>
    </row>
    <row r="11" spans="1:3" x14ac:dyDescent="0.2">
      <c r="A11" s="7" t="s">
        <v>11</v>
      </c>
      <c r="B11" s="27">
        <v>15.7331</v>
      </c>
      <c r="C11" s="11">
        <f t="shared" si="0"/>
        <v>0.7866550000000001</v>
      </c>
    </row>
    <row r="12" spans="1:3" x14ac:dyDescent="0.2">
      <c r="A12" s="7" t="s">
        <v>12</v>
      </c>
      <c r="B12" s="27">
        <v>13.9</v>
      </c>
      <c r="C12" s="11">
        <f t="shared" si="0"/>
        <v>0.69500000000000006</v>
      </c>
    </row>
    <row r="13" spans="1:3" x14ac:dyDescent="0.2">
      <c r="A13" s="7" t="s">
        <v>13</v>
      </c>
      <c r="B13" s="27">
        <v>33.0396</v>
      </c>
      <c r="C13" s="11">
        <f t="shared" si="0"/>
        <v>1.65198</v>
      </c>
    </row>
    <row r="14" spans="1:3" x14ac:dyDescent="0.2">
      <c r="A14" s="7" t="s">
        <v>14</v>
      </c>
      <c r="B14" s="28" t="s">
        <v>75</v>
      </c>
      <c r="C14" s="29" t="s">
        <v>75</v>
      </c>
    </row>
    <row r="15" spans="1:3" x14ac:dyDescent="0.2">
      <c r="A15" s="7" t="s">
        <v>15</v>
      </c>
      <c r="B15" s="28" t="s">
        <v>75</v>
      </c>
      <c r="C15" s="29" t="s">
        <v>75</v>
      </c>
    </row>
    <row r="16" spans="1:3" x14ac:dyDescent="0.2">
      <c r="A16" s="7" t="s">
        <v>16</v>
      </c>
      <c r="B16" s="27">
        <v>47.031799999999997</v>
      </c>
      <c r="C16" s="11">
        <f t="shared" si="0"/>
        <v>2.3515899999999998</v>
      </c>
    </row>
    <row r="17" spans="1:3" x14ac:dyDescent="0.2">
      <c r="A17" s="7" t="s">
        <v>17</v>
      </c>
      <c r="B17" s="27">
        <v>33.071599999999997</v>
      </c>
      <c r="C17" s="11">
        <f t="shared" si="0"/>
        <v>1.6535799999999998</v>
      </c>
    </row>
    <row r="18" spans="1:3" x14ac:dyDescent="0.2">
      <c r="A18" s="7" t="s">
        <v>18</v>
      </c>
      <c r="B18" s="28" t="s">
        <v>75</v>
      </c>
      <c r="C18" s="29" t="s">
        <v>75</v>
      </c>
    </row>
    <row r="19" spans="1:3" x14ac:dyDescent="0.2">
      <c r="A19" s="7" t="s">
        <v>19</v>
      </c>
      <c r="B19" s="27">
        <v>37.639499999999998</v>
      </c>
      <c r="C19" s="11">
        <f t="shared" si="0"/>
        <v>1.881975</v>
      </c>
    </row>
    <row r="20" spans="1:3" x14ac:dyDescent="0.2">
      <c r="A20" s="7" t="s">
        <v>20</v>
      </c>
      <c r="B20" s="28" t="s">
        <v>75</v>
      </c>
      <c r="C20" s="29" t="s">
        <v>75</v>
      </c>
    </row>
    <row r="21" spans="1:3" x14ac:dyDescent="0.2">
      <c r="A21" s="7" t="s">
        <v>21</v>
      </c>
      <c r="B21" s="28" t="s">
        <v>75</v>
      </c>
      <c r="C21" s="29" t="s">
        <v>75</v>
      </c>
    </row>
    <row r="22" spans="1:3" x14ac:dyDescent="0.2">
      <c r="A22" s="7" t="s">
        <v>22</v>
      </c>
      <c r="B22" s="27">
        <v>44.454599999999999</v>
      </c>
      <c r="C22" s="11">
        <f t="shared" si="0"/>
        <v>2.2227299999999999</v>
      </c>
    </row>
    <row r="23" spans="1:3" x14ac:dyDescent="0.2">
      <c r="A23" s="7" t="s">
        <v>23</v>
      </c>
      <c r="B23" s="28" t="s">
        <v>75</v>
      </c>
      <c r="C23" s="29" t="s">
        <v>75</v>
      </c>
    </row>
    <row r="24" spans="1:3" x14ac:dyDescent="0.2">
      <c r="A24" s="7" t="s">
        <v>24</v>
      </c>
      <c r="B24" s="27">
        <v>47.884799999999998</v>
      </c>
      <c r="C24" s="11">
        <f t="shared" si="0"/>
        <v>2.3942399999999999</v>
      </c>
    </row>
    <row r="25" spans="1:3" x14ac:dyDescent="0.2">
      <c r="A25" s="7" t="s">
        <v>25</v>
      </c>
      <c r="B25" s="28" t="s">
        <v>75</v>
      </c>
      <c r="C25" s="29" t="s">
        <v>75</v>
      </c>
    </row>
    <row r="26" spans="1:3" x14ac:dyDescent="0.2">
      <c r="A26" s="17" t="s">
        <v>26</v>
      </c>
      <c r="B26" s="33">
        <v>44.103999999999999</v>
      </c>
      <c r="C26" s="21">
        <f t="shared" si="0"/>
        <v>2.2052</v>
      </c>
    </row>
    <row r="27" spans="1:3" x14ac:dyDescent="0.2">
      <c r="A27" s="22" t="s">
        <v>111</v>
      </c>
      <c r="B27" s="34"/>
      <c r="C27" s="26"/>
    </row>
    <row r="28" spans="1:3" x14ac:dyDescent="0.2">
      <c r="A28" s="7" t="s">
        <v>27</v>
      </c>
      <c r="B28" s="27">
        <v>3.0234000000000001</v>
      </c>
      <c r="C28" s="11">
        <f t="shared" si="0"/>
        <v>0.15117000000000003</v>
      </c>
    </row>
    <row r="29" spans="1:3" x14ac:dyDescent="0.2">
      <c r="A29" s="7" t="s">
        <v>28</v>
      </c>
      <c r="B29" s="27">
        <v>462.69670000000002</v>
      </c>
      <c r="C29" s="11">
        <f t="shared" si="0"/>
        <v>23.134835000000002</v>
      </c>
    </row>
    <row r="30" spans="1:3" x14ac:dyDescent="0.2">
      <c r="A30" s="7" t="s">
        <v>29</v>
      </c>
      <c r="B30" s="27">
        <v>46.166400000000003</v>
      </c>
      <c r="C30" s="11">
        <f t="shared" si="0"/>
        <v>2.3083200000000001</v>
      </c>
    </row>
    <row r="31" spans="1:3" ht="16" thickBot="1" x14ac:dyDescent="0.25">
      <c r="A31" s="4" t="s">
        <v>30</v>
      </c>
      <c r="B31" s="30">
        <v>122.4058</v>
      </c>
      <c r="C31" s="6">
        <f t="shared" si="0"/>
        <v>6.1202900000000007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"/>
  <sheetViews>
    <sheetView workbookViewId="0">
      <selection activeCell="G22" sqref="G22"/>
    </sheetView>
  </sheetViews>
  <sheetFormatPr baseColWidth="10" defaultRowHeight="15" x14ac:dyDescent="0.2"/>
  <cols>
    <col min="1" max="1" width="13.6640625" customWidth="1"/>
    <col min="2" max="2" width="54.5" customWidth="1"/>
    <col min="5" max="5" width="10.83203125" customWidth="1"/>
  </cols>
  <sheetData>
    <row r="1" spans="1:12" ht="19" customHeight="1" x14ac:dyDescent="0.2">
      <c r="A1" s="57" t="s">
        <v>0</v>
      </c>
      <c r="B1" s="58" t="s">
        <v>44</v>
      </c>
      <c r="C1" s="58" t="s">
        <v>35</v>
      </c>
      <c r="D1" s="58" t="s">
        <v>130</v>
      </c>
      <c r="E1" s="58" t="s">
        <v>34</v>
      </c>
      <c r="F1" s="58" t="s">
        <v>45</v>
      </c>
      <c r="G1" s="58" t="s">
        <v>133</v>
      </c>
      <c r="H1" s="58" t="s">
        <v>135</v>
      </c>
      <c r="I1" s="58" t="s">
        <v>137</v>
      </c>
      <c r="J1" s="58" t="s">
        <v>138</v>
      </c>
      <c r="K1" s="59" t="s">
        <v>72</v>
      </c>
      <c r="L1" s="60" t="s">
        <v>73</v>
      </c>
    </row>
    <row r="2" spans="1:12" ht="17" thickBot="1" x14ac:dyDescent="0.25">
      <c r="A2" s="43" t="s">
        <v>117</v>
      </c>
      <c r="B2" s="44"/>
      <c r="C2" s="44"/>
      <c r="D2" s="44" t="s">
        <v>131</v>
      </c>
      <c r="E2" s="44" t="s">
        <v>132</v>
      </c>
      <c r="F2" s="44"/>
      <c r="G2" s="44" t="s">
        <v>134</v>
      </c>
      <c r="H2" s="44" t="s">
        <v>136</v>
      </c>
      <c r="I2" s="44" t="s">
        <v>134</v>
      </c>
      <c r="J2" s="44" t="s">
        <v>134</v>
      </c>
      <c r="K2" s="44" t="s">
        <v>120</v>
      </c>
      <c r="L2" s="45" t="s">
        <v>121</v>
      </c>
    </row>
    <row r="3" spans="1:12" x14ac:dyDescent="0.2">
      <c r="A3" s="7" t="s">
        <v>46</v>
      </c>
      <c r="B3" s="8" t="s">
        <v>47</v>
      </c>
      <c r="C3" s="9">
        <v>41121</v>
      </c>
      <c r="D3" s="27">
        <v>10.050000000000001</v>
      </c>
      <c r="E3" s="8">
        <v>0</v>
      </c>
      <c r="F3" s="46">
        <v>4.2000000000000003E-2</v>
      </c>
      <c r="G3" s="48">
        <v>10.9</v>
      </c>
      <c r="H3" s="47">
        <v>7.2450000000000001</v>
      </c>
      <c r="I3" s="27">
        <v>0.66</v>
      </c>
      <c r="J3" s="27">
        <v>0.8</v>
      </c>
      <c r="K3" s="8">
        <v>-110.6935</v>
      </c>
      <c r="L3" s="11">
        <v>44.735833333333332</v>
      </c>
    </row>
    <row r="4" spans="1:12" x14ac:dyDescent="0.2">
      <c r="A4" s="7" t="s">
        <v>48</v>
      </c>
      <c r="B4" s="8" t="s">
        <v>49</v>
      </c>
      <c r="C4" s="9">
        <v>41122</v>
      </c>
      <c r="D4" s="47">
        <v>17.053999999999998</v>
      </c>
      <c r="E4" s="8">
        <v>6</v>
      </c>
      <c r="F4" s="46">
        <v>1.9E-2</v>
      </c>
      <c r="G4" s="27">
        <v>13.4</v>
      </c>
      <c r="H4" s="47">
        <v>13.597</v>
      </c>
      <c r="I4" s="27">
        <v>1.02</v>
      </c>
      <c r="J4" s="27">
        <v>1.2</v>
      </c>
      <c r="K4" s="8">
        <v>-110.69319444444444</v>
      </c>
      <c r="L4" s="11">
        <v>44.735333333333337</v>
      </c>
    </row>
    <row r="5" spans="1:12" x14ac:dyDescent="0.2">
      <c r="A5" s="7" t="s">
        <v>50</v>
      </c>
      <c r="B5" s="8" t="s">
        <v>51</v>
      </c>
      <c r="C5" s="9">
        <v>41122</v>
      </c>
      <c r="D5" s="27">
        <v>21.6</v>
      </c>
      <c r="E5" s="8">
        <v>9</v>
      </c>
      <c r="F5" s="46">
        <v>1.7999999999999999E-2</v>
      </c>
      <c r="G5" s="27">
        <v>19.190000000000001</v>
      </c>
      <c r="H5" s="47">
        <v>24.338000000000001</v>
      </c>
      <c r="I5" s="27">
        <v>1.27</v>
      </c>
      <c r="J5" s="27">
        <v>1.72</v>
      </c>
      <c r="K5" s="8">
        <v>-110.72380555555556</v>
      </c>
      <c r="L5" s="11">
        <v>44.730250000000005</v>
      </c>
    </row>
    <row r="6" spans="1:12" x14ac:dyDescent="0.2">
      <c r="A6" s="7" t="s">
        <v>52</v>
      </c>
      <c r="B6" s="8" t="s">
        <v>53</v>
      </c>
      <c r="C6" s="9">
        <v>41122</v>
      </c>
      <c r="D6" s="27">
        <v>52.7</v>
      </c>
      <c r="E6" s="8">
        <v>14</v>
      </c>
      <c r="F6" s="46">
        <v>3.1E-2</v>
      </c>
      <c r="G6" s="27">
        <v>31.6</v>
      </c>
      <c r="H6" s="47">
        <v>37.994999999999997</v>
      </c>
      <c r="I6" s="27">
        <v>1.19</v>
      </c>
      <c r="J6" s="27">
        <v>2.63</v>
      </c>
      <c r="K6" s="8">
        <v>-110.72011111111111</v>
      </c>
      <c r="L6" s="11">
        <v>44.733444444444444</v>
      </c>
    </row>
    <row r="7" spans="1:12" x14ac:dyDescent="0.2">
      <c r="A7" s="7" t="s">
        <v>54</v>
      </c>
      <c r="B7" s="8" t="s">
        <v>55</v>
      </c>
      <c r="C7" s="9">
        <v>41123</v>
      </c>
      <c r="D7" s="27">
        <v>61.6</v>
      </c>
      <c r="E7" s="8">
        <v>19</v>
      </c>
      <c r="F7" s="46">
        <v>3.5999999999999997E-2</v>
      </c>
      <c r="G7" s="27">
        <v>41.7</v>
      </c>
      <c r="H7" s="47">
        <v>35.200000000000003</v>
      </c>
      <c r="I7" s="27">
        <v>0.84</v>
      </c>
      <c r="J7" s="27">
        <v>1.35</v>
      </c>
      <c r="K7" s="8">
        <v>-110.74480555555556</v>
      </c>
      <c r="L7" s="11">
        <v>44.707000000000001</v>
      </c>
    </row>
    <row r="8" spans="1:12" x14ac:dyDescent="0.2">
      <c r="A8" s="7" t="s">
        <v>56</v>
      </c>
      <c r="B8" s="8" t="s">
        <v>57</v>
      </c>
      <c r="C8" s="9">
        <v>41122</v>
      </c>
      <c r="D8" s="47">
        <v>57.305</v>
      </c>
      <c r="E8" s="8">
        <v>20</v>
      </c>
      <c r="F8" s="46">
        <v>5.6000000000000001E-2</v>
      </c>
      <c r="G8" s="47">
        <v>48.899000000000001</v>
      </c>
      <c r="H8" s="47">
        <v>33.409999999999997</v>
      </c>
      <c r="I8" s="27">
        <v>0.73</v>
      </c>
      <c r="J8" s="27">
        <v>1.5</v>
      </c>
      <c r="K8" s="8">
        <v>-110.74483333333333</v>
      </c>
      <c r="L8" s="11">
        <v>44.699083333333327</v>
      </c>
    </row>
    <row r="9" spans="1:12" x14ac:dyDescent="0.2">
      <c r="A9" s="7" t="s">
        <v>58</v>
      </c>
      <c r="B9" s="8" t="s">
        <v>59</v>
      </c>
      <c r="C9" s="9">
        <v>41123</v>
      </c>
      <c r="D9" s="27">
        <v>79</v>
      </c>
      <c r="E9" s="8">
        <v>24</v>
      </c>
      <c r="F9" s="46">
        <v>7.6999999999999999E-2</v>
      </c>
      <c r="G9" s="27">
        <v>52.99</v>
      </c>
      <c r="H9" s="47">
        <v>58.381999999999998</v>
      </c>
      <c r="I9" s="27">
        <v>1.1000000000000001</v>
      </c>
      <c r="J9" s="27">
        <v>7</v>
      </c>
      <c r="K9" s="8">
        <v>-110.74461111111111</v>
      </c>
      <c r="L9" s="11">
        <v>44.660222222222224</v>
      </c>
    </row>
    <row r="10" spans="1:12" x14ac:dyDescent="0.2">
      <c r="A10" s="17" t="s">
        <v>60</v>
      </c>
      <c r="B10" s="18" t="s">
        <v>61</v>
      </c>
      <c r="C10" s="19">
        <v>41123</v>
      </c>
      <c r="D10" s="33">
        <v>75.599999999999994</v>
      </c>
      <c r="E10" s="18">
        <v>27</v>
      </c>
      <c r="F10" s="61">
        <v>6.5000000000000002E-2</v>
      </c>
      <c r="G10" s="33">
        <v>53.4</v>
      </c>
      <c r="H10" s="62">
        <v>52.445999999999998</v>
      </c>
      <c r="I10" s="33">
        <v>0.98</v>
      </c>
      <c r="J10" s="33">
        <v>1.65</v>
      </c>
      <c r="K10" s="18">
        <v>-110.74438888888889</v>
      </c>
      <c r="L10" s="21">
        <v>44.682166666666667</v>
      </c>
    </row>
    <row r="11" spans="1:12" x14ac:dyDescent="0.2">
      <c r="A11" s="22" t="s">
        <v>111</v>
      </c>
      <c r="B11" s="23"/>
      <c r="C11" s="24"/>
      <c r="D11" s="34"/>
      <c r="E11" s="23"/>
      <c r="F11" s="63"/>
      <c r="G11" s="34"/>
      <c r="H11" s="64"/>
      <c r="I11" s="34"/>
      <c r="J11" s="34"/>
      <c r="K11" s="23"/>
      <c r="L11" s="26"/>
    </row>
    <row r="12" spans="1:12" x14ac:dyDescent="0.2">
      <c r="A12" s="7" t="s">
        <v>62</v>
      </c>
      <c r="B12" s="8" t="s">
        <v>63</v>
      </c>
      <c r="C12" s="9">
        <v>41122</v>
      </c>
      <c r="D12" s="27">
        <v>3.11</v>
      </c>
      <c r="E12" s="8">
        <v>3</v>
      </c>
      <c r="F12" s="46">
        <v>0.05</v>
      </c>
      <c r="G12" s="27">
        <v>3.5</v>
      </c>
      <c r="H12" s="47">
        <v>2.1709999999999998</v>
      </c>
      <c r="I12" s="27">
        <v>0.62</v>
      </c>
      <c r="J12" s="27">
        <v>0.75</v>
      </c>
      <c r="K12" s="8">
        <v>-110.73323333333333</v>
      </c>
      <c r="L12" s="11">
        <v>44.712455555555557</v>
      </c>
    </row>
    <row r="13" spans="1:12" x14ac:dyDescent="0.2">
      <c r="A13" s="7" t="s">
        <v>64</v>
      </c>
      <c r="B13" s="8" t="s">
        <v>65</v>
      </c>
      <c r="C13" s="9">
        <v>41122</v>
      </c>
      <c r="D13" s="47">
        <v>3.5379999999999998</v>
      </c>
      <c r="E13" s="8">
        <v>4</v>
      </c>
      <c r="F13" s="46">
        <v>0.14699999999999999</v>
      </c>
      <c r="G13" s="27">
        <v>6</v>
      </c>
      <c r="H13" s="47">
        <v>1.8</v>
      </c>
      <c r="I13" s="27">
        <v>0.3</v>
      </c>
      <c r="J13" s="27">
        <v>0.45</v>
      </c>
      <c r="K13" s="49" t="s">
        <v>75</v>
      </c>
      <c r="L13" s="50" t="s">
        <v>75</v>
      </c>
    </row>
    <row r="14" spans="1:12" x14ac:dyDescent="0.2">
      <c r="A14" s="7" t="s">
        <v>66</v>
      </c>
      <c r="B14" s="8" t="s">
        <v>67</v>
      </c>
      <c r="C14" s="9">
        <v>41122</v>
      </c>
      <c r="D14" s="27">
        <v>30.8</v>
      </c>
      <c r="E14" s="8">
        <v>9.5</v>
      </c>
      <c r="F14" s="46">
        <v>1.4999999999999999E-2</v>
      </c>
      <c r="G14" s="48">
        <v>16.5</v>
      </c>
      <c r="H14" s="47">
        <v>14.487</v>
      </c>
      <c r="I14" s="27">
        <v>0.88</v>
      </c>
      <c r="J14" s="27">
        <v>1.35</v>
      </c>
      <c r="K14" s="8">
        <v>-110.72576388888889</v>
      </c>
      <c r="L14" s="11">
        <v>44.717558333333336</v>
      </c>
    </row>
    <row r="15" spans="1:12" x14ac:dyDescent="0.2">
      <c r="A15" s="7" t="s">
        <v>68</v>
      </c>
      <c r="B15" s="8" t="s">
        <v>69</v>
      </c>
      <c r="C15" s="9">
        <v>41122</v>
      </c>
      <c r="D15" s="27">
        <v>2.7</v>
      </c>
      <c r="E15" s="8">
        <v>14</v>
      </c>
      <c r="F15" s="46">
        <v>1.7000000000000001E-2</v>
      </c>
      <c r="G15" s="27">
        <v>7.1</v>
      </c>
      <c r="H15" s="47">
        <v>4.3010000000000002</v>
      </c>
      <c r="I15" s="27">
        <v>0.61</v>
      </c>
      <c r="J15" s="27">
        <v>0.75</v>
      </c>
      <c r="K15" s="8">
        <v>-110.74644444444445</v>
      </c>
      <c r="L15" s="11">
        <v>44.717605555555558</v>
      </c>
    </row>
    <row r="16" spans="1:12" ht="17" thickBot="1" x14ac:dyDescent="0.25">
      <c r="A16" s="51" t="s">
        <v>70</v>
      </c>
      <c r="B16" s="52" t="s">
        <v>71</v>
      </c>
      <c r="C16" s="53">
        <v>41123</v>
      </c>
      <c r="D16" s="54">
        <v>4.0999999999999996</v>
      </c>
      <c r="E16" s="5">
        <v>22</v>
      </c>
      <c r="F16" s="55">
        <v>1.6E-2</v>
      </c>
      <c r="G16" s="54">
        <v>3.75</v>
      </c>
      <c r="H16" s="56">
        <v>3.6680000000000001</v>
      </c>
      <c r="I16" s="54">
        <v>0.98</v>
      </c>
      <c r="J16" s="54">
        <v>1.02</v>
      </c>
      <c r="K16" s="5">
        <v>-110.68336111111111</v>
      </c>
      <c r="L16" s="6">
        <v>44.720600000000005</v>
      </c>
    </row>
    <row r="20" spans="4:10" x14ac:dyDescent="0.2">
      <c r="D20" s="1"/>
      <c r="F20" s="2"/>
      <c r="G20" s="1"/>
      <c r="H20" s="3"/>
      <c r="I20" s="1"/>
      <c r="J20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Sample Summary</vt:lpstr>
      <vt:lpstr>222Rn</vt:lpstr>
      <vt:lpstr>Noble Gases</vt:lpstr>
      <vt:lpstr>Cl</vt:lpstr>
      <vt:lpstr>Discharge</vt:lpstr>
      <vt:lpstr>He4Exp</vt:lpstr>
      <vt:lpstr>He4SF</vt:lpstr>
      <vt:lpstr>MAPSplitFac</vt:lpstr>
      <vt:lpstr>'Noble Gases'!NobleGasSummaryTable_1</vt:lpstr>
      <vt:lpstr>RawSplitFac</vt:lpstr>
    </vt:vector>
  </TitlesOfParts>
  <Company>Sandia National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wpgardn</dc:creator>
  <cp:lastModifiedBy>Microsoft Office User</cp:lastModifiedBy>
  <dcterms:created xsi:type="dcterms:W3CDTF">2012-08-04T04:04:28Z</dcterms:created>
  <dcterms:modified xsi:type="dcterms:W3CDTF">2019-09-12T03:45:13Z</dcterms:modified>
</cp:coreProperties>
</file>